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ftft\OneDrive\Desktop\"/>
    </mc:Choice>
  </mc:AlternateContent>
  <xr:revisionPtr revIDLastSave="0" documentId="8_{E8CEAED7-9E22-408C-B4B7-5E1438BEF39F}" xr6:coauthVersionLast="47" xr6:coauthVersionMax="47" xr10:uidLastSave="{00000000-0000-0000-0000-000000000000}"/>
  <bookViews>
    <workbookView xWindow="-110" yWindow="-110" windowWidth="25820" windowHeight="13900" xr2:uid="{FFA08C4D-B1DB-46AD-A4C4-10E7B7BCDD7F}"/>
  </bookViews>
  <sheets>
    <sheet name="必読" sheetId="4" r:id="rId1"/>
    <sheet name="申込用紙１" sheetId="1" r:id="rId2"/>
    <sheet name="申込用紙２" sheetId="3" r:id="rId3"/>
    <sheet name="申込用紙　NEW" sheetId="5" r:id="rId4"/>
    <sheet name="リスト" sheetId="2" r:id="rId5"/>
  </sheets>
  <definedNames>
    <definedName name="_xlnm.Print_Area" localSheetId="3">'申込用紙　NEW'!$A$1:$O$61</definedName>
    <definedName name="_xlnm.Print_Area" localSheetId="1">申込用紙１!$A$1:$M$61</definedName>
    <definedName name="_xlnm.Print_Area" localSheetId="2">申込用紙２!$A$1:$O$61</definedName>
    <definedName name="_xlnm.Print_Area" localSheetId="0">必読!$A$8:$O$70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3" l="1"/>
  <c r="H54" i="3"/>
  <c r="H53" i="3"/>
  <c r="C54" i="3"/>
  <c r="C53" i="3"/>
  <c r="G50" i="3"/>
  <c r="C51" i="3"/>
  <c r="E50" i="3"/>
  <c r="C50" i="3"/>
  <c r="J51" i="3"/>
  <c r="J61" i="3"/>
  <c r="J60" i="3"/>
  <c r="C60" i="3"/>
  <c r="J57" i="3"/>
  <c r="H57" i="3"/>
  <c r="F57" i="3"/>
  <c r="C54" i="5"/>
  <c r="H54" i="5" s="1"/>
  <c r="H53" i="5"/>
  <c r="C53" i="5"/>
  <c r="G50" i="5"/>
  <c r="AD48" i="5"/>
  <c r="AC48" i="5"/>
  <c r="AD47" i="5"/>
  <c r="O47" i="5" s="1"/>
  <c r="AC47" i="5"/>
  <c r="N47" i="5"/>
  <c r="F47" i="5"/>
  <c r="AD46" i="5"/>
  <c r="AC46" i="5"/>
  <c r="N46" i="5" s="1"/>
  <c r="O46" i="5"/>
  <c r="F46" i="5"/>
  <c r="AD45" i="5"/>
  <c r="O45" i="5" s="1"/>
  <c r="AC45" i="5"/>
  <c r="N45" i="5" s="1"/>
  <c r="F45" i="5"/>
  <c r="AD44" i="5"/>
  <c r="O44" i="5" s="1"/>
  <c r="AC44" i="5"/>
  <c r="N44" i="5"/>
  <c r="F44" i="5"/>
  <c r="AD43" i="5"/>
  <c r="AC43" i="5"/>
  <c r="O43" i="5"/>
  <c r="N43" i="5"/>
  <c r="F43" i="5"/>
  <c r="AD42" i="5"/>
  <c r="AC42" i="5"/>
  <c r="N42" i="5" s="1"/>
  <c r="O42" i="5"/>
  <c r="F42" i="5"/>
  <c r="AD41" i="5"/>
  <c r="O41" i="5" s="1"/>
  <c r="AC41" i="5"/>
  <c r="N41" i="5" s="1"/>
  <c r="F41" i="5"/>
  <c r="AD40" i="5"/>
  <c r="O40" i="5" s="1"/>
  <c r="AC40" i="5"/>
  <c r="N40" i="5"/>
  <c r="F40" i="5"/>
  <c r="AD39" i="5"/>
  <c r="AC39" i="5"/>
  <c r="O39" i="5"/>
  <c r="N39" i="5"/>
  <c r="F39" i="5"/>
  <c r="AD38" i="5"/>
  <c r="AC38" i="5"/>
  <c r="N38" i="5" s="1"/>
  <c r="O38" i="5"/>
  <c r="F38" i="5"/>
  <c r="AD37" i="5"/>
  <c r="O37" i="5" s="1"/>
  <c r="AC37" i="5"/>
  <c r="N37" i="5" s="1"/>
  <c r="F37" i="5"/>
  <c r="AD36" i="5"/>
  <c r="O36" i="5" s="1"/>
  <c r="AC36" i="5"/>
  <c r="N36" i="5"/>
  <c r="F36" i="5"/>
  <c r="AD35" i="5"/>
  <c r="AC35" i="5"/>
  <c r="O35" i="5"/>
  <c r="N35" i="5"/>
  <c r="F35" i="5"/>
  <c r="AD34" i="5"/>
  <c r="AC34" i="5"/>
  <c r="N34" i="5" s="1"/>
  <c r="O34" i="5"/>
  <c r="F34" i="5"/>
  <c r="AD33" i="5"/>
  <c r="O33" i="5" s="1"/>
  <c r="AC33" i="5"/>
  <c r="N33" i="5" s="1"/>
  <c r="F33" i="5"/>
  <c r="AD32" i="5"/>
  <c r="O32" i="5" s="1"/>
  <c r="AC32" i="5"/>
  <c r="N32" i="5"/>
  <c r="F32" i="5"/>
  <c r="AD31" i="5"/>
  <c r="AC31" i="5"/>
  <c r="O31" i="5"/>
  <c r="N31" i="5"/>
  <c r="F31" i="5"/>
  <c r="AD30" i="5"/>
  <c r="AC30" i="5"/>
  <c r="N30" i="5" s="1"/>
  <c r="O30" i="5"/>
  <c r="F30" i="5"/>
  <c r="AD29" i="5"/>
  <c r="O29" i="5" s="1"/>
  <c r="AC29" i="5"/>
  <c r="N29" i="5" s="1"/>
  <c r="F29" i="5"/>
  <c r="AD28" i="5"/>
  <c r="O28" i="5" s="1"/>
  <c r="AC28" i="5"/>
  <c r="N28" i="5"/>
  <c r="F28" i="5"/>
  <c r="AD27" i="5"/>
  <c r="AC27" i="5"/>
  <c r="O27" i="5"/>
  <c r="N27" i="5"/>
  <c r="F27" i="5"/>
  <c r="AD26" i="5"/>
  <c r="AC26" i="5"/>
  <c r="N26" i="5" s="1"/>
  <c r="O26" i="5"/>
  <c r="F26" i="5"/>
  <c r="AD25" i="5"/>
  <c r="O25" i="5" s="1"/>
  <c r="AC25" i="5"/>
  <c r="N25" i="5" s="1"/>
  <c r="F25" i="5"/>
  <c r="AD24" i="5"/>
  <c r="O24" i="5" s="1"/>
  <c r="AC24" i="5"/>
  <c r="N24" i="5"/>
  <c r="F24" i="5"/>
  <c r="AD23" i="5"/>
  <c r="AC23" i="5"/>
  <c r="O23" i="5"/>
  <c r="N23" i="5"/>
  <c r="F23" i="5"/>
  <c r="AD22" i="5"/>
  <c r="AC22" i="5"/>
  <c r="N22" i="5" s="1"/>
  <c r="O22" i="5"/>
  <c r="F22" i="5"/>
  <c r="AD21" i="5"/>
  <c r="O21" i="5" s="1"/>
  <c r="AC21" i="5"/>
  <c r="N21" i="5" s="1"/>
  <c r="F21" i="5"/>
  <c r="AD20" i="5"/>
  <c r="O20" i="5" s="1"/>
  <c r="AC20" i="5"/>
  <c r="N20" i="5"/>
  <c r="F20" i="5"/>
  <c r="AD19" i="5"/>
  <c r="AC19" i="5"/>
  <c r="O19" i="5"/>
  <c r="N19" i="5"/>
  <c r="F19" i="5"/>
  <c r="AD18" i="5"/>
  <c r="AC18" i="5"/>
  <c r="N18" i="5" s="1"/>
  <c r="O18" i="5"/>
  <c r="F18" i="5"/>
  <c r="AD17" i="5"/>
  <c r="O17" i="5" s="1"/>
  <c r="AC17" i="5"/>
  <c r="N17" i="5" s="1"/>
  <c r="F17" i="5"/>
  <c r="AD16" i="5"/>
  <c r="O16" i="5" s="1"/>
  <c r="AC16" i="5"/>
  <c r="N16" i="5" s="1"/>
  <c r="F16" i="5"/>
  <c r="AD15" i="5"/>
  <c r="O15" i="5" s="1"/>
  <c r="AC15" i="5"/>
  <c r="N15" i="5"/>
  <c r="F15" i="5"/>
  <c r="AD14" i="5"/>
  <c r="AC14" i="5"/>
  <c r="O14" i="5"/>
  <c r="N14" i="5"/>
  <c r="F14" i="5"/>
  <c r="AD13" i="5"/>
  <c r="AC13" i="5"/>
  <c r="N13" i="5" s="1"/>
  <c r="O13" i="5"/>
  <c r="F13" i="5"/>
  <c r="AD12" i="5"/>
  <c r="O12" i="5" s="1"/>
  <c r="AC12" i="5"/>
  <c r="N12" i="5" s="1"/>
  <c r="F12" i="5"/>
  <c r="AD11" i="5"/>
  <c r="O11" i="5" s="1"/>
  <c r="AC11" i="5"/>
  <c r="N11" i="5"/>
  <c r="F11" i="5"/>
  <c r="AD10" i="5"/>
  <c r="AC10" i="5"/>
  <c r="O10" i="5"/>
  <c r="N10" i="5"/>
  <c r="F10" i="5"/>
  <c r="AD9" i="5"/>
  <c r="AC9" i="5"/>
  <c r="N9" i="5" s="1"/>
  <c r="O9" i="5"/>
  <c r="F9" i="5"/>
  <c r="AD8" i="5"/>
  <c r="O8" i="5" s="1"/>
  <c r="AC8" i="5"/>
  <c r="N8" i="5" s="1"/>
  <c r="F8" i="5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C63" i="4"/>
  <c r="H63" i="4" s="1"/>
  <c r="G59" i="4"/>
  <c r="C62" i="4" s="1"/>
  <c r="H62" i="4" s="1"/>
  <c r="AD57" i="4"/>
  <c r="AC57" i="4"/>
  <c r="AD56" i="4"/>
  <c r="O56" i="4" s="1"/>
  <c r="AC56" i="4"/>
  <c r="N56" i="4" s="1"/>
  <c r="F56" i="4"/>
  <c r="AD55" i="4"/>
  <c r="O55" i="4" s="1"/>
  <c r="AC55" i="4"/>
  <c r="N55" i="4" s="1"/>
  <c r="F55" i="4"/>
  <c r="AD54" i="4"/>
  <c r="O54" i="4" s="1"/>
  <c r="AC54" i="4"/>
  <c r="N54" i="4" s="1"/>
  <c r="F54" i="4"/>
  <c r="AD53" i="4"/>
  <c r="O53" i="4" s="1"/>
  <c r="AC53" i="4"/>
  <c r="N53" i="4" s="1"/>
  <c r="F53" i="4"/>
  <c r="AD52" i="4"/>
  <c r="O52" i="4" s="1"/>
  <c r="AC52" i="4"/>
  <c r="N52" i="4" s="1"/>
  <c r="F52" i="4"/>
  <c r="AD51" i="4"/>
  <c r="O51" i="4" s="1"/>
  <c r="AC51" i="4"/>
  <c r="N51" i="4" s="1"/>
  <c r="F51" i="4"/>
  <c r="AD50" i="4"/>
  <c r="O50" i="4" s="1"/>
  <c r="AC50" i="4"/>
  <c r="N50" i="4" s="1"/>
  <c r="F50" i="4"/>
  <c r="AD49" i="4"/>
  <c r="O49" i="4" s="1"/>
  <c r="AC49" i="4"/>
  <c r="N49" i="4" s="1"/>
  <c r="F49" i="4"/>
  <c r="AD48" i="4"/>
  <c r="O48" i="4" s="1"/>
  <c r="AC48" i="4"/>
  <c r="N48" i="4" s="1"/>
  <c r="F48" i="4"/>
  <c r="AD47" i="4"/>
  <c r="O47" i="4" s="1"/>
  <c r="AC47" i="4"/>
  <c r="N47" i="4" s="1"/>
  <c r="F47" i="4"/>
  <c r="AD46" i="4"/>
  <c r="O46" i="4" s="1"/>
  <c r="AC46" i="4"/>
  <c r="N46" i="4" s="1"/>
  <c r="F46" i="4"/>
  <c r="AD45" i="4"/>
  <c r="O45" i="4" s="1"/>
  <c r="AC45" i="4"/>
  <c r="N45" i="4" s="1"/>
  <c r="F45" i="4"/>
  <c r="AD44" i="4"/>
  <c r="O44" i="4" s="1"/>
  <c r="AC44" i="4"/>
  <c r="N44" i="4" s="1"/>
  <c r="F44" i="4"/>
  <c r="AD43" i="4"/>
  <c r="O43" i="4" s="1"/>
  <c r="AC43" i="4"/>
  <c r="N43" i="4" s="1"/>
  <c r="F43" i="4"/>
  <c r="AD42" i="4"/>
  <c r="O42" i="4" s="1"/>
  <c r="AC42" i="4"/>
  <c r="N42" i="4" s="1"/>
  <c r="F42" i="4"/>
  <c r="AD41" i="4"/>
  <c r="O41" i="4" s="1"/>
  <c r="AC41" i="4"/>
  <c r="N41" i="4" s="1"/>
  <c r="F41" i="4"/>
  <c r="AD40" i="4"/>
  <c r="O40" i="4" s="1"/>
  <c r="AC40" i="4"/>
  <c r="N40" i="4" s="1"/>
  <c r="F40" i="4"/>
  <c r="AD39" i="4"/>
  <c r="O39" i="4" s="1"/>
  <c r="AC39" i="4"/>
  <c r="N39" i="4" s="1"/>
  <c r="F39" i="4"/>
  <c r="AD38" i="4"/>
  <c r="O38" i="4" s="1"/>
  <c r="AC38" i="4"/>
  <c r="N38" i="4" s="1"/>
  <c r="AD37" i="4"/>
  <c r="O37" i="4" s="1"/>
  <c r="AC37" i="4"/>
  <c r="N37" i="4" s="1"/>
  <c r="AD36" i="4"/>
  <c r="O36" i="4" s="1"/>
  <c r="AC36" i="4"/>
  <c r="N36" i="4" s="1"/>
  <c r="AD35" i="4"/>
  <c r="O35" i="4" s="1"/>
  <c r="AC35" i="4"/>
  <c r="N35" i="4" s="1"/>
  <c r="AD34" i="4"/>
  <c r="O34" i="4" s="1"/>
  <c r="AC34" i="4"/>
  <c r="N34" i="4" s="1"/>
  <c r="AD33" i="4"/>
  <c r="O33" i="4" s="1"/>
  <c r="AC33" i="4"/>
  <c r="N33" i="4" s="1"/>
  <c r="AD32" i="4"/>
  <c r="O32" i="4" s="1"/>
  <c r="AC32" i="4"/>
  <c r="N32" i="4" s="1"/>
  <c r="AD31" i="4"/>
  <c r="O31" i="4" s="1"/>
  <c r="AC31" i="4"/>
  <c r="N31" i="4" s="1"/>
  <c r="AD30" i="4"/>
  <c r="O30" i="4" s="1"/>
  <c r="AC30" i="4"/>
  <c r="N30" i="4" s="1"/>
  <c r="AD29" i="4"/>
  <c r="O29" i="4" s="1"/>
  <c r="AC29" i="4"/>
  <c r="N29" i="4" s="1"/>
  <c r="AD28" i="4"/>
  <c r="O28" i="4" s="1"/>
  <c r="AC28" i="4"/>
  <c r="N28" i="4" s="1"/>
  <c r="AD27" i="4"/>
  <c r="O27" i="4" s="1"/>
  <c r="AC27" i="4"/>
  <c r="N27" i="4" s="1"/>
  <c r="AD26" i="4"/>
  <c r="O26" i="4" s="1"/>
  <c r="AC26" i="4"/>
  <c r="N26" i="4" s="1"/>
  <c r="AD25" i="4"/>
  <c r="O25" i="4" s="1"/>
  <c r="AC25" i="4"/>
  <c r="N25" i="4" s="1"/>
  <c r="AD24" i="4"/>
  <c r="O24" i="4" s="1"/>
  <c r="AC24" i="4"/>
  <c r="N24" i="4" s="1"/>
  <c r="AD23" i="4"/>
  <c r="O23" i="4" s="1"/>
  <c r="AC23" i="4"/>
  <c r="N23" i="4" s="1"/>
  <c r="AD20" i="4"/>
  <c r="O20" i="4" s="1"/>
  <c r="AC20" i="4"/>
  <c r="N20" i="4" s="1"/>
  <c r="F20" i="4"/>
  <c r="AD19" i="4"/>
  <c r="O19" i="4" s="1"/>
  <c r="AC19" i="4"/>
  <c r="N19" i="4" s="1"/>
  <c r="F19" i="4"/>
  <c r="AD18" i="4"/>
  <c r="O18" i="4" s="1"/>
  <c r="AC18" i="4"/>
  <c r="N18" i="4" s="1"/>
  <c r="F18" i="4"/>
  <c r="AD17" i="4"/>
  <c r="O17" i="4" s="1"/>
  <c r="AC17" i="4"/>
  <c r="N17" i="4" s="1"/>
  <c r="AD16" i="4"/>
  <c r="O16" i="4" s="1"/>
  <c r="AC16" i="4"/>
  <c r="N16" i="4" s="1"/>
  <c r="AD15" i="4"/>
  <c r="O15" i="4" s="1"/>
  <c r="AC15" i="4"/>
  <c r="N15" i="4" s="1"/>
  <c r="I3" i="3"/>
  <c r="AD48" i="3"/>
  <c r="AC48" i="3"/>
  <c r="AD47" i="3"/>
  <c r="O47" i="3" s="1"/>
  <c r="AC47" i="3"/>
  <c r="N47" i="3" s="1"/>
  <c r="F47" i="3"/>
  <c r="AD46" i="3"/>
  <c r="O46" i="3" s="1"/>
  <c r="AC46" i="3"/>
  <c r="N46" i="3" s="1"/>
  <c r="F46" i="3"/>
  <c r="AD45" i="3"/>
  <c r="O45" i="3" s="1"/>
  <c r="AC45" i="3"/>
  <c r="N45" i="3" s="1"/>
  <c r="F45" i="3"/>
  <c r="AD44" i="3"/>
  <c r="O44" i="3" s="1"/>
  <c r="AC44" i="3"/>
  <c r="N44" i="3" s="1"/>
  <c r="F44" i="3"/>
  <c r="AD43" i="3"/>
  <c r="O43" i="3" s="1"/>
  <c r="AC43" i="3"/>
  <c r="N43" i="3" s="1"/>
  <c r="F43" i="3"/>
  <c r="AD42" i="3"/>
  <c r="O42" i="3" s="1"/>
  <c r="AC42" i="3"/>
  <c r="N42" i="3" s="1"/>
  <c r="F42" i="3"/>
  <c r="AD41" i="3"/>
  <c r="O41" i="3" s="1"/>
  <c r="AC41" i="3"/>
  <c r="N41" i="3" s="1"/>
  <c r="F41" i="3"/>
  <c r="AD40" i="3"/>
  <c r="O40" i="3" s="1"/>
  <c r="AC40" i="3"/>
  <c r="N40" i="3" s="1"/>
  <c r="F40" i="3"/>
  <c r="AD39" i="3"/>
  <c r="O39" i="3" s="1"/>
  <c r="AC39" i="3"/>
  <c r="N39" i="3" s="1"/>
  <c r="F39" i="3"/>
  <c r="AD38" i="3"/>
  <c r="O38" i="3" s="1"/>
  <c r="AC38" i="3"/>
  <c r="N38" i="3" s="1"/>
  <c r="F38" i="3"/>
  <c r="AD37" i="3"/>
  <c r="O37" i="3" s="1"/>
  <c r="AC37" i="3"/>
  <c r="N37" i="3" s="1"/>
  <c r="F37" i="3"/>
  <c r="AD36" i="3"/>
  <c r="O36" i="3" s="1"/>
  <c r="AC36" i="3"/>
  <c r="N36" i="3" s="1"/>
  <c r="F36" i="3"/>
  <c r="AD35" i="3"/>
  <c r="O35" i="3" s="1"/>
  <c r="AC35" i="3"/>
  <c r="N35" i="3" s="1"/>
  <c r="F35" i="3"/>
  <c r="AD34" i="3"/>
  <c r="O34" i="3" s="1"/>
  <c r="AC34" i="3"/>
  <c r="N34" i="3" s="1"/>
  <c r="F34" i="3"/>
  <c r="AD33" i="3"/>
  <c r="O33" i="3" s="1"/>
  <c r="AC33" i="3"/>
  <c r="N33" i="3" s="1"/>
  <c r="F33" i="3"/>
  <c r="AD32" i="3"/>
  <c r="O32" i="3" s="1"/>
  <c r="AC32" i="3"/>
  <c r="N32" i="3" s="1"/>
  <c r="F32" i="3"/>
  <c r="AD31" i="3"/>
  <c r="O31" i="3" s="1"/>
  <c r="AC31" i="3"/>
  <c r="N31" i="3" s="1"/>
  <c r="F31" i="3"/>
  <c r="AD30" i="3"/>
  <c r="O30" i="3" s="1"/>
  <c r="AC30" i="3"/>
  <c r="N30" i="3" s="1"/>
  <c r="F30" i="3"/>
  <c r="AD29" i="3"/>
  <c r="O29" i="3" s="1"/>
  <c r="AC29" i="3"/>
  <c r="N29" i="3" s="1"/>
  <c r="F29" i="3"/>
  <c r="AD28" i="3"/>
  <c r="O28" i="3" s="1"/>
  <c r="AC28" i="3"/>
  <c r="N28" i="3" s="1"/>
  <c r="F28" i="3"/>
  <c r="AD27" i="3"/>
  <c r="O27" i="3" s="1"/>
  <c r="AC27" i="3"/>
  <c r="N27" i="3" s="1"/>
  <c r="F27" i="3"/>
  <c r="AD26" i="3"/>
  <c r="O26" i="3" s="1"/>
  <c r="AC26" i="3"/>
  <c r="N26" i="3" s="1"/>
  <c r="F26" i="3"/>
  <c r="AD25" i="3"/>
  <c r="O25" i="3" s="1"/>
  <c r="AC25" i="3"/>
  <c r="N25" i="3" s="1"/>
  <c r="F25" i="3"/>
  <c r="AD24" i="3"/>
  <c r="O24" i="3" s="1"/>
  <c r="AC24" i="3"/>
  <c r="N24" i="3" s="1"/>
  <c r="F24" i="3"/>
  <c r="AD23" i="3"/>
  <c r="O23" i="3" s="1"/>
  <c r="AC23" i="3"/>
  <c r="N23" i="3" s="1"/>
  <c r="F23" i="3"/>
  <c r="AD22" i="3"/>
  <c r="O22" i="3" s="1"/>
  <c r="AC22" i="3"/>
  <c r="N22" i="3" s="1"/>
  <c r="F22" i="3"/>
  <c r="AD21" i="3"/>
  <c r="O21" i="3" s="1"/>
  <c r="AC21" i="3"/>
  <c r="N21" i="3" s="1"/>
  <c r="F21" i="3"/>
  <c r="AD20" i="3"/>
  <c r="O20" i="3" s="1"/>
  <c r="AC20" i="3"/>
  <c r="N20" i="3" s="1"/>
  <c r="F20" i="3"/>
  <c r="AD19" i="3"/>
  <c r="O19" i="3" s="1"/>
  <c r="AC19" i="3"/>
  <c r="N19" i="3" s="1"/>
  <c r="F19" i="3"/>
  <c r="AD18" i="3"/>
  <c r="O18" i="3" s="1"/>
  <c r="AC18" i="3"/>
  <c r="N18" i="3" s="1"/>
  <c r="F18" i="3"/>
  <c r="AD17" i="3"/>
  <c r="O17" i="3" s="1"/>
  <c r="AC17" i="3"/>
  <c r="N17" i="3" s="1"/>
  <c r="F17" i="3"/>
  <c r="AD16" i="3"/>
  <c r="O16" i="3" s="1"/>
  <c r="AC16" i="3"/>
  <c r="N16" i="3" s="1"/>
  <c r="F16" i="3"/>
  <c r="AD15" i="3"/>
  <c r="O15" i="3" s="1"/>
  <c r="AC15" i="3"/>
  <c r="N15" i="3" s="1"/>
  <c r="F15" i="3"/>
  <c r="AD14" i="3"/>
  <c r="O14" i="3" s="1"/>
  <c r="AC14" i="3"/>
  <c r="N14" i="3" s="1"/>
  <c r="F14" i="3"/>
  <c r="AD13" i="3"/>
  <c r="O13" i="3" s="1"/>
  <c r="AC13" i="3"/>
  <c r="N13" i="3" s="1"/>
  <c r="F13" i="3"/>
  <c r="AD12" i="3"/>
  <c r="O12" i="3" s="1"/>
  <c r="AC12" i="3"/>
  <c r="N12" i="3" s="1"/>
  <c r="F12" i="3"/>
  <c r="AD11" i="3"/>
  <c r="O11" i="3" s="1"/>
  <c r="AC11" i="3"/>
  <c r="N11" i="3" s="1"/>
  <c r="F11" i="3"/>
  <c r="AD10" i="3"/>
  <c r="O10" i="3" s="1"/>
  <c r="AC10" i="3"/>
  <c r="N10" i="3" s="1"/>
  <c r="F10" i="3"/>
  <c r="AD9" i="3"/>
  <c r="O9" i="3" s="1"/>
  <c r="AC9" i="3"/>
  <c r="N9" i="3" s="1"/>
  <c r="F9" i="3"/>
  <c r="AD8" i="3"/>
  <c r="O8" i="3" s="1"/>
  <c r="AC8" i="3"/>
  <c r="N8" i="3" s="1"/>
  <c r="F8" i="3"/>
  <c r="AC9" i="1"/>
  <c r="N9" i="1" s="1"/>
  <c r="AD9" i="1"/>
  <c r="O9" i="1" s="1"/>
  <c r="AC10" i="1"/>
  <c r="N10" i="1" s="1"/>
  <c r="AD10" i="1"/>
  <c r="O10" i="1" s="1"/>
  <c r="AC11" i="1"/>
  <c r="N11" i="1" s="1"/>
  <c r="AD11" i="1"/>
  <c r="O11" i="1" s="1"/>
  <c r="AC12" i="1"/>
  <c r="N12" i="1" s="1"/>
  <c r="AD12" i="1"/>
  <c r="O12" i="1" s="1"/>
  <c r="AC13" i="1"/>
  <c r="N13" i="1" s="1"/>
  <c r="AD13" i="1"/>
  <c r="O13" i="1" s="1"/>
  <c r="AC14" i="1"/>
  <c r="N14" i="1" s="1"/>
  <c r="AD14" i="1"/>
  <c r="O14" i="1" s="1"/>
  <c r="AC15" i="1"/>
  <c r="N15" i="1" s="1"/>
  <c r="AD15" i="1"/>
  <c r="O15" i="1" s="1"/>
  <c r="AC16" i="1"/>
  <c r="N16" i="1" s="1"/>
  <c r="AD16" i="1"/>
  <c r="O16" i="1" s="1"/>
  <c r="AC17" i="1"/>
  <c r="N17" i="1" s="1"/>
  <c r="AD17" i="1"/>
  <c r="O17" i="1" s="1"/>
  <c r="AC18" i="1"/>
  <c r="N18" i="1" s="1"/>
  <c r="AD18" i="1"/>
  <c r="O18" i="1" s="1"/>
  <c r="AC19" i="1"/>
  <c r="N19" i="1" s="1"/>
  <c r="AD19" i="1"/>
  <c r="O19" i="1" s="1"/>
  <c r="AC20" i="1"/>
  <c r="N20" i="1" s="1"/>
  <c r="AD20" i="1"/>
  <c r="O20" i="1" s="1"/>
  <c r="AC21" i="1"/>
  <c r="N21" i="1" s="1"/>
  <c r="AD21" i="1"/>
  <c r="O21" i="1" s="1"/>
  <c r="AC22" i="1"/>
  <c r="N22" i="1" s="1"/>
  <c r="AD22" i="1"/>
  <c r="O22" i="1" s="1"/>
  <c r="AC23" i="1"/>
  <c r="N23" i="1" s="1"/>
  <c r="AD23" i="1"/>
  <c r="O23" i="1" s="1"/>
  <c r="AC24" i="1"/>
  <c r="N24" i="1" s="1"/>
  <c r="AD24" i="1"/>
  <c r="O24" i="1" s="1"/>
  <c r="AC25" i="1"/>
  <c r="N25" i="1" s="1"/>
  <c r="AD25" i="1"/>
  <c r="O25" i="1" s="1"/>
  <c r="AC26" i="1"/>
  <c r="N26" i="1" s="1"/>
  <c r="AD26" i="1"/>
  <c r="O26" i="1" s="1"/>
  <c r="AC27" i="1"/>
  <c r="N27" i="1" s="1"/>
  <c r="AD27" i="1"/>
  <c r="O27" i="1" s="1"/>
  <c r="AC28" i="1"/>
  <c r="N28" i="1" s="1"/>
  <c r="AD28" i="1"/>
  <c r="O28" i="1" s="1"/>
  <c r="AC29" i="1"/>
  <c r="N29" i="1" s="1"/>
  <c r="AD29" i="1"/>
  <c r="O29" i="1" s="1"/>
  <c r="AC30" i="1"/>
  <c r="N30" i="1" s="1"/>
  <c r="AD30" i="1"/>
  <c r="O30" i="1" s="1"/>
  <c r="AC31" i="1"/>
  <c r="N31" i="1" s="1"/>
  <c r="AD31" i="1"/>
  <c r="O31" i="1" s="1"/>
  <c r="AC32" i="1"/>
  <c r="N32" i="1" s="1"/>
  <c r="AD32" i="1"/>
  <c r="O32" i="1" s="1"/>
  <c r="AC33" i="1"/>
  <c r="N33" i="1" s="1"/>
  <c r="AD33" i="1"/>
  <c r="O33" i="1" s="1"/>
  <c r="AC34" i="1"/>
  <c r="N34" i="1" s="1"/>
  <c r="AD34" i="1"/>
  <c r="O34" i="1" s="1"/>
  <c r="AC35" i="1"/>
  <c r="N35" i="1" s="1"/>
  <c r="AD35" i="1"/>
  <c r="O35" i="1" s="1"/>
  <c r="AC36" i="1"/>
  <c r="N36" i="1" s="1"/>
  <c r="AD36" i="1"/>
  <c r="O36" i="1" s="1"/>
  <c r="AC37" i="1"/>
  <c r="N37" i="1" s="1"/>
  <c r="AD37" i="1"/>
  <c r="O37" i="1" s="1"/>
  <c r="AC38" i="1"/>
  <c r="N38" i="1" s="1"/>
  <c r="AD38" i="1"/>
  <c r="O38" i="1" s="1"/>
  <c r="AC39" i="1"/>
  <c r="N39" i="1" s="1"/>
  <c r="AD39" i="1"/>
  <c r="O39" i="1" s="1"/>
  <c r="AC40" i="1"/>
  <c r="N40" i="1" s="1"/>
  <c r="AD40" i="1"/>
  <c r="O40" i="1" s="1"/>
  <c r="AC41" i="1"/>
  <c r="N41" i="1" s="1"/>
  <c r="AD41" i="1"/>
  <c r="O41" i="1" s="1"/>
  <c r="AC42" i="1"/>
  <c r="N42" i="1" s="1"/>
  <c r="AD42" i="1"/>
  <c r="O42" i="1" s="1"/>
  <c r="AC43" i="1"/>
  <c r="N43" i="1" s="1"/>
  <c r="AD43" i="1"/>
  <c r="O43" i="1" s="1"/>
  <c r="AC44" i="1"/>
  <c r="N44" i="1" s="1"/>
  <c r="AD44" i="1"/>
  <c r="O44" i="1" s="1"/>
  <c r="AC45" i="1"/>
  <c r="N45" i="1" s="1"/>
  <c r="AD45" i="1"/>
  <c r="O45" i="1" s="1"/>
  <c r="AC46" i="1"/>
  <c r="N46" i="1" s="1"/>
  <c r="AD46" i="1"/>
  <c r="O46" i="1" s="1"/>
  <c r="AC47" i="1"/>
  <c r="N47" i="1" s="1"/>
  <c r="AD47" i="1"/>
  <c r="O47" i="1" s="1"/>
  <c r="AC48" i="1"/>
  <c r="AD48" i="1"/>
  <c r="AD8" i="1"/>
  <c r="O8" i="1" s="1"/>
  <c r="AC8" i="1"/>
  <c r="N8" i="1" s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C54" i="1"/>
  <c r="H54" i="1" s="1"/>
  <c r="G50" i="1"/>
  <c r="C53" i="1" s="1"/>
  <c r="H53" i="1" s="1"/>
  <c r="C6" i="1"/>
  <c r="C6" i="3" s="1"/>
  <c r="C5" i="1"/>
  <c r="C5" i="3" s="1"/>
  <c r="C4" i="1"/>
  <c r="C4" i="3" s="1"/>
  <c r="M3" i="1"/>
  <c r="M3" i="3" s="1"/>
  <c r="C3" i="1"/>
  <c r="C3" i="3" s="1"/>
  <c r="E3" i="1"/>
  <c r="H3" i="1" s="1"/>
  <c r="H3" i="3" s="1"/>
  <c r="F2" i="1"/>
  <c r="F2" i="3" s="1"/>
  <c r="H2" i="1"/>
  <c r="H2" i="3" s="1"/>
  <c r="I2" i="1"/>
  <c r="I2" i="3" s="1"/>
  <c r="E3" i="3" l="1"/>
  <c r="H55" i="5"/>
  <c r="H64" i="4"/>
  <c r="H55" i="1"/>
</calcChain>
</file>

<file path=xl/sharedStrings.xml><?xml version="1.0" encoding="utf-8"?>
<sst xmlns="http://schemas.openxmlformats.org/spreadsheetml/2006/main" count="2169" uniqueCount="1198">
  <si>
    <t>氏名</t>
    <rPh sb="0" eb="2">
      <t>シメイ</t>
    </rPh>
    <phoneticPr fontId="1"/>
  </si>
  <si>
    <t>ｼﾒｲ　ﾖﾐ</t>
  </si>
  <si>
    <t>学年</t>
    <rPh sb="0" eb="2">
      <t>ガクネン</t>
    </rPh>
    <phoneticPr fontId="1"/>
  </si>
  <si>
    <t>性別</t>
    <rPh sb="0" eb="2">
      <t>セイベツ</t>
    </rPh>
    <phoneticPr fontId="1"/>
  </si>
  <si>
    <t>所属</t>
    <rPh sb="0" eb="2">
      <t>ショゾク</t>
    </rPh>
    <phoneticPr fontId="1"/>
  </si>
  <si>
    <t>No.ｶｰﾄﾞ</t>
  </si>
  <si>
    <t>個人種目１</t>
    <rPh sb="0" eb="4">
      <t>コジンシュモク</t>
    </rPh>
    <phoneticPr fontId="1"/>
  </si>
  <si>
    <t>個人種目１
記録</t>
    <rPh sb="0" eb="4">
      <t>コジンシュモク</t>
    </rPh>
    <rPh sb="6" eb="8">
      <t>キロク</t>
    </rPh>
    <phoneticPr fontId="1"/>
  </si>
  <si>
    <t>個人種目２</t>
    <rPh sb="0" eb="4">
      <t>コジンシュモク</t>
    </rPh>
    <phoneticPr fontId="1"/>
  </si>
  <si>
    <t>個人種目２
記録</t>
    <rPh sb="0" eb="4">
      <t>コジンシュモク</t>
    </rPh>
    <rPh sb="6" eb="8">
      <t>キロク</t>
    </rPh>
    <phoneticPr fontId="1"/>
  </si>
  <si>
    <t>リレー
種別</t>
    <rPh sb="4" eb="6">
      <t>シュベツ</t>
    </rPh>
    <phoneticPr fontId="1"/>
  </si>
  <si>
    <t>リレー記録</t>
    <rPh sb="3" eb="5">
      <t>キロク</t>
    </rPh>
    <phoneticPr fontId="1"/>
  </si>
  <si>
    <t>No.</t>
    <phoneticPr fontId="1"/>
  </si>
  <si>
    <t>(ﾌﾘｶﾞﾅ)</t>
    <phoneticPr fontId="4"/>
  </si>
  <si>
    <t>郡市</t>
    <rPh sb="0" eb="2">
      <t>グンシ</t>
    </rPh>
    <phoneticPr fontId="4"/>
  </si>
  <si>
    <t>（</t>
    <phoneticPr fontId="4"/>
  </si>
  <si>
    <t>）</t>
    <phoneticPr fontId="4"/>
  </si>
  <si>
    <t>所在地</t>
    <rPh sb="0" eb="3">
      <t>ショザイチ</t>
    </rPh>
    <phoneticPr fontId="4"/>
  </si>
  <si>
    <t>連絡先（TEL）</t>
    <rPh sb="0" eb="3">
      <t>レンラクサキ</t>
    </rPh>
    <phoneticPr fontId="4"/>
  </si>
  <si>
    <t>eﾒｰﾙｱﾄﾞﾚｽ</t>
    <phoneticPr fontId="4"/>
  </si>
  <si>
    <t>学校名</t>
    <rPh sb="0" eb="3">
      <t>ガッコウメイ</t>
    </rPh>
    <phoneticPr fontId="2"/>
  </si>
  <si>
    <t>地区</t>
    <rPh sb="0" eb="2">
      <t>チク</t>
    </rPh>
    <phoneticPr fontId="2"/>
  </si>
  <si>
    <t>郡市</t>
    <rPh sb="0" eb="2">
      <t>グンシ</t>
    </rPh>
    <phoneticPr fontId="2"/>
  </si>
  <si>
    <t>郡市　ｼﾒｲ</t>
    <rPh sb="0" eb="2">
      <t>グンシ</t>
    </rPh>
    <phoneticPr fontId="2"/>
  </si>
  <si>
    <t>立</t>
    <rPh sb="0" eb="1">
      <t>リツ</t>
    </rPh>
    <phoneticPr fontId="2"/>
  </si>
  <si>
    <t>ﾖﾐ</t>
  </si>
  <si>
    <t>チーム</t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</si>
  <si>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</si>
  <si>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</si>
  <si>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</si>
  <si>
    <t>高松</t>
    <rPh sb="0" eb="2">
      <t>タカマツ</t>
    </rPh>
    <phoneticPr fontId="2"/>
  </si>
  <si>
    <t>香川大学教育学部附属高松</t>
    <rPh sb="0" eb="2">
      <t>カガワ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タカマツ</t>
    </rPh>
    <phoneticPr fontId="2"/>
  </si>
  <si>
    <t>ﾘﾂ</t>
  </si>
  <si>
    <t>ｶｶﾞﾜﾀﾞｲｶﾞｸｷｮｳｲｸｶﾞｸﾌﾞﾌｿﾞｸﾀｶﾏﾂ</t>
  </si>
  <si>
    <t>小学校</t>
    <rPh sb="0" eb="3">
      <t>ショウガッコウ</t>
    </rPh>
    <phoneticPr fontId="2"/>
  </si>
  <si>
    <t>　760-0017</t>
  </si>
  <si>
    <t>高松市番町５丁目１番５５号</t>
    <rPh sb="0" eb="3">
      <t>タカマツシ</t>
    </rPh>
    <rPh sb="3" eb="5">
      <t>バンチョウ</t>
    </rPh>
    <rPh sb="6" eb="8">
      <t>チョウメ</t>
    </rPh>
    <rPh sb="9" eb="10">
      <t>バン</t>
    </rPh>
    <rPh sb="12" eb="13">
      <t>ゴウ</t>
    </rPh>
    <phoneticPr fontId="2"/>
  </si>
  <si>
    <t>087-861-7108</t>
  </si>
  <si>
    <t>takasyo-daihyo@kagawa-u.ac.jp</t>
  </si>
  <si>
    <t>新番丁</t>
    <rPh sb="0" eb="1">
      <t>シン</t>
    </rPh>
    <rPh sb="1" eb="2">
      <t>バン</t>
    </rPh>
    <rPh sb="2" eb="3">
      <t>チョウ</t>
    </rPh>
    <phoneticPr fontId="2"/>
  </si>
  <si>
    <t>高松市</t>
    <rPh sb="0" eb="3">
      <t>タカマツシ</t>
    </rPh>
    <phoneticPr fontId="2"/>
  </si>
  <si>
    <t>ﾀｶﾏﾂｼ</t>
  </si>
  <si>
    <t>ｼﾝﾊﾞﾝﾁｮｳ</t>
  </si>
  <si>
    <t>　760-0020</t>
  </si>
  <si>
    <t>高松市錦町２丁目１４番１号</t>
    <rPh sb="0" eb="3">
      <t>タカマツシ</t>
    </rPh>
    <rPh sb="3" eb="5">
      <t>ニシキマチ</t>
    </rPh>
    <rPh sb="6" eb="8">
      <t>チョウメ</t>
    </rPh>
    <rPh sb="10" eb="11">
      <t>バン</t>
    </rPh>
    <rPh sb="12" eb="13">
      <t>ゴウ</t>
    </rPh>
    <phoneticPr fontId="2"/>
  </si>
  <si>
    <t>087-851-1316</t>
  </si>
  <si>
    <t>e-sinban@edu-tens.net</t>
  </si>
  <si>
    <t>亀阜</t>
    <rPh sb="0" eb="1">
      <t>カメ</t>
    </rPh>
    <rPh sb="1" eb="2">
      <t>フ</t>
    </rPh>
    <phoneticPr fontId="2"/>
  </si>
  <si>
    <t>ｶﾒｵｶ</t>
  </si>
  <si>
    <t>　760-0006</t>
  </si>
  <si>
    <t>高松市亀岡町１０番１号</t>
    <rPh sb="0" eb="3">
      <t>タカマツシ</t>
    </rPh>
    <rPh sb="3" eb="6">
      <t>カメオカチョウ</t>
    </rPh>
    <rPh sb="8" eb="9">
      <t>バン</t>
    </rPh>
    <rPh sb="10" eb="11">
      <t>ゴウ</t>
    </rPh>
    <phoneticPr fontId="2"/>
  </si>
  <si>
    <t>087-861-2013</t>
  </si>
  <si>
    <t>e-kameo@edu-tens.net</t>
  </si>
  <si>
    <t>亀阜　分校</t>
    <rPh sb="0" eb="1">
      <t>カメ</t>
    </rPh>
    <rPh sb="1" eb="2">
      <t>フ</t>
    </rPh>
    <rPh sb="3" eb="5">
      <t>ブンコウ</t>
    </rPh>
    <phoneticPr fontId="2"/>
  </si>
  <si>
    <t>ｶﾒｵｶ　ﾌﾞﾝｺｳ</t>
  </si>
  <si>
    <t>　760-0004</t>
  </si>
  <si>
    <t>高松市西宝町２丁目６番９号</t>
    <rPh sb="0" eb="3">
      <t>タカマツシ</t>
    </rPh>
    <rPh sb="3" eb="4">
      <t>ニシ</t>
    </rPh>
    <rPh sb="4" eb="5">
      <t>タカラ</t>
    </rPh>
    <rPh sb="5" eb="6">
      <t>マチ</t>
    </rPh>
    <rPh sb="7" eb="9">
      <t>チョウメ</t>
    </rPh>
    <rPh sb="10" eb="11">
      <t>バン</t>
    </rPh>
    <rPh sb="12" eb="13">
      <t>ゴウ</t>
    </rPh>
    <phoneticPr fontId="2"/>
  </si>
  <si>
    <t>087-861-4837</t>
  </si>
  <si>
    <t>j-mineyama@edu-tens.net</t>
  </si>
  <si>
    <t>栗林</t>
    <rPh sb="0" eb="2">
      <t>リツリン</t>
    </rPh>
    <phoneticPr fontId="2"/>
  </si>
  <si>
    <t>　760-0073</t>
  </si>
  <si>
    <t>高松市栗林町２丁目１０番７号</t>
    <rPh sb="0" eb="3">
      <t>タカマツシ</t>
    </rPh>
    <rPh sb="3" eb="6">
      <t>リツリンチョウ</t>
    </rPh>
    <rPh sb="7" eb="9">
      <t>チョウメ</t>
    </rPh>
    <rPh sb="11" eb="12">
      <t>バン</t>
    </rPh>
    <rPh sb="13" eb="14">
      <t>ゴウ</t>
    </rPh>
    <phoneticPr fontId="2"/>
  </si>
  <si>
    <t>087-861-3438</t>
  </si>
  <si>
    <t>e-rituri@edu-tens.net</t>
  </si>
  <si>
    <t>花園</t>
    <rPh sb="0" eb="2">
      <t>ハナゾノ</t>
    </rPh>
    <phoneticPr fontId="2"/>
  </si>
  <si>
    <t>ﾊﾅｿﾞﾉ</t>
  </si>
  <si>
    <t>　760-0072</t>
  </si>
  <si>
    <t>高松市花園町２丁目７番７号</t>
    <rPh sb="0" eb="3">
      <t>タカマツシ</t>
    </rPh>
    <rPh sb="3" eb="5">
      <t>ハナゾノ</t>
    </rPh>
    <rPh sb="5" eb="6">
      <t>マチ</t>
    </rPh>
    <rPh sb="7" eb="9">
      <t>チョウメ</t>
    </rPh>
    <rPh sb="10" eb="11">
      <t>バン</t>
    </rPh>
    <rPh sb="12" eb="13">
      <t>ゴウ</t>
    </rPh>
    <phoneticPr fontId="2"/>
  </si>
  <si>
    <t>087-831-9129</t>
  </si>
  <si>
    <t>e-hanazo@edu-tens.net</t>
  </si>
  <si>
    <t>高松第一</t>
    <rPh sb="0" eb="2">
      <t>タカマツ</t>
    </rPh>
    <rPh sb="2" eb="3">
      <t>ダイ</t>
    </rPh>
    <rPh sb="3" eb="4">
      <t>1</t>
    </rPh>
    <phoneticPr fontId="2"/>
  </si>
  <si>
    <t>ﾀｶﾏﾂﾀﾞｲｲﾁ</t>
  </si>
  <si>
    <t>　760-0068</t>
  </si>
  <si>
    <t>高松市松島町２丁目１４番５号</t>
    <rPh sb="0" eb="3">
      <t>タカマツシ</t>
    </rPh>
    <rPh sb="3" eb="6">
      <t>マツシマチョウ</t>
    </rPh>
    <rPh sb="7" eb="9">
      <t>チョウメ</t>
    </rPh>
    <rPh sb="11" eb="12">
      <t>バン</t>
    </rPh>
    <rPh sb="13" eb="14">
      <t>ゴウ</t>
    </rPh>
    <phoneticPr fontId="2"/>
  </si>
  <si>
    <t>087-832-0611</t>
  </si>
  <si>
    <t>e-takaiti@edu-tens.net</t>
  </si>
  <si>
    <t>鶴尾</t>
    <rPh sb="0" eb="2">
      <t>ツルオ</t>
    </rPh>
    <phoneticPr fontId="2"/>
  </si>
  <si>
    <t>ﾂﾙｵ</t>
  </si>
  <si>
    <t>　761-8052</t>
  </si>
  <si>
    <t>高松市松並町６３６番地１</t>
    <rPh sb="0" eb="3">
      <t>タカマツシ</t>
    </rPh>
    <rPh sb="3" eb="6">
      <t>マツナミチョウ</t>
    </rPh>
    <rPh sb="9" eb="11">
      <t>バンチ</t>
    </rPh>
    <phoneticPr fontId="2"/>
  </si>
  <si>
    <t>087-867-2564</t>
  </si>
  <si>
    <t>e-turuo@edu-tens.net</t>
  </si>
  <si>
    <t>太田</t>
    <rPh sb="0" eb="2">
      <t>オオタ</t>
    </rPh>
    <phoneticPr fontId="2"/>
  </si>
  <si>
    <t>ｵｵﾀ</t>
  </si>
  <si>
    <t>　761-8071</t>
  </si>
  <si>
    <t>高松市伏石町８４５番地１</t>
    <rPh sb="0" eb="3">
      <t>タカマツシ</t>
    </rPh>
    <rPh sb="3" eb="4">
      <t>フセ</t>
    </rPh>
    <rPh sb="4" eb="5">
      <t>イシ</t>
    </rPh>
    <rPh sb="5" eb="6">
      <t>マチ</t>
    </rPh>
    <rPh sb="9" eb="11">
      <t>バンチ</t>
    </rPh>
    <phoneticPr fontId="2"/>
  </si>
  <si>
    <t>087-865-4433</t>
  </si>
  <si>
    <t>e-oota@edu-tens.net</t>
  </si>
  <si>
    <t>木太</t>
    <rPh sb="0" eb="2">
      <t>キタ</t>
    </rPh>
    <phoneticPr fontId="2"/>
  </si>
  <si>
    <t>ｷﾀ</t>
  </si>
  <si>
    <t>　760-0080</t>
  </si>
  <si>
    <t>高松市木太町３４８０番地１</t>
    <rPh sb="0" eb="3">
      <t>タカマツシ</t>
    </rPh>
    <rPh sb="3" eb="5">
      <t>キタ</t>
    </rPh>
    <rPh sb="5" eb="6">
      <t>チョウ</t>
    </rPh>
    <rPh sb="10" eb="12">
      <t>バンチ</t>
    </rPh>
    <phoneticPr fontId="2"/>
  </si>
  <si>
    <t>087-861-6337</t>
  </si>
  <si>
    <t>e-kita@edu-tens.net</t>
  </si>
  <si>
    <t>古高松</t>
    <rPh sb="0" eb="3">
      <t>フルタカマツ</t>
    </rPh>
    <phoneticPr fontId="2"/>
  </si>
  <si>
    <t>ﾌﾙﾀｶﾏﾂ</t>
  </si>
  <si>
    <t>　761-0104</t>
  </si>
  <si>
    <t>高松市高松町３９８番地</t>
    <rPh sb="0" eb="3">
      <t>タカマツシ</t>
    </rPh>
    <rPh sb="3" eb="5">
      <t>タカマツ</t>
    </rPh>
    <rPh sb="5" eb="6">
      <t>チョウ</t>
    </rPh>
    <rPh sb="9" eb="11">
      <t>バンチ</t>
    </rPh>
    <phoneticPr fontId="2"/>
  </si>
  <si>
    <t>087-841-9204</t>
  </si>
  <si>
    <t>e-huruta@edu-tens.net</t>
  </si>
  <si>
    <t>屋島</t>
    <rPh sb="0" eb="2">
      <t>ヤシマ</t>
    </rPh>
    <phoneticPr fontId="2"/>
  </si>
  <si>
    <t>ﾔｼﾏ</t>
  </si>
  <si>
    <t>　761-0113</t>
  </si>
  <si>
    <t>高松市屋島西町１２０５番地１</t>
    <rPh sb="0" eb="2">
      <t>タカマツ</t>
    </rPh>
    <rPh sb="2" eb="3">
      <t>シ</t>
    </rPh>
    <rPh sb="3" eb="6">
      <t>ヤシマニシ</t>
    </rPh>
    <rPh sb="6" eb="7">
      <t>マチ</t>
    </rPh>
    <rPh sb="11" eb="13">
      <t>バンチ</t>
    </rPh>
    <phoneticPr fontId="2"/>
  </si>
  <si>
    <t>087-841-1538</t>
  </si>
  <si>
    <t>e-yasima@edu-tens.net</t>
  </si>
  <si>
    <t>前田</t>
    <rPh sb="0" eb="2">
      <t>マエダ</t>
    </rPh>
    <phoneticPr fontId="2"/>
  </si>
  <si>
    <t>ﾏｴﾀﾞ</t>
  </si>
  <si>
    <t>　761-0322</t>
  </si>
  <si>
    <t>高松市前田東町819番地3</t>
    <rPh sb="10" eb="12">
      <t>バンチ</t>
    </rPh>
    <phoneticPr fontId="2"/>
  </si>
  <si>
    <t>087-847-6562</t>
  </si>
  <si>
    <t>e-maeda@edu-tens.net</t>
  </si>
  <si>
    <t>川添</t>
    <rPh sb="0" eb="2">
      <t>カワゾエ</t>
    </rPh>
    <phoneticPr fontId="2"/>
  </si>
  <si>
    <t>ｶﾜｿﾞｴ</t>
  </si>
  <si>
    <t>　761-0312</t>
  </si>
  <si>
    <t>高松市東山崎町207番地1</t>
    <rPh sb="10" eb="12">
      <t>バンチ</t>
    </rPh>
    <phoneticPr fontId="2"/>
  </si>
  <si>
    <t>087-847-6055</t>
  </si>
  <si>
    <t>e-kawazo@edu-tens.net</t>
  </si>
  <si>
    <t>林</t>
    <rPh sb="0" eb="1">
      <t>ハヤシ</t>
    </rPh>
    <phoneticPr fontId="2"/>
  </si>
  <si>
    <t>ﾊﾔｼ</t>
  </si>
  <si>
    <t>　761-0301</t>
  </si>
  <si>
    <t>　高松市林町1108番地1</t>
    <rPh sb="10" eb="12">
      <t>バンチ</t>
    </rPh>
    <phoneticPr fontId="2"/>
  </si>
  <si>
    <t>087-865-6250</t>
  </si>
  <si>
    <t>e-hayasi@edu-tens.net</t>
  </si>
  <si>
    <t>三渓</t>
    <rPh sb="0" eb="2">
      <t>サンケイ</t>
    </rPh>
    <phoneticPr fontId="2"/>
  </si>
  <si>
    <t>ｻﾝｹｲ</t>
  </si>
  <si>
    <t>　761-0450</t>
  </si>
  <si>
    <t>高松市三谷町2173番地1</t>
    <rPh sb="10" eb="12">
      <t>バンチ</t>
    </rPh>
    <phoneticPr fontId="2"/>
  </si>
  <si>
    <t>087-889-0767</t>
  </si>
  <si>
    <t>e-sankei@edu-tens.net</t>
  </si>
  <si>
    <t>仏生山</t>
    <rPh sb="0" eb="3">
      <t>ブッショウザン</t>
    </rPh>
    <phoneticPr fontId="2"/>
  </si>
  <si>
    <t>ﾌﾞｯｼｮｳｻﾞﾝ</t>
  </si>
  <si>
    <t>　761-8078</t>
  </si>
  <si>
    <t>　高松市仏生山町甲2461番地</t>
    <rPh sb="13" eb="15">
      <t>バンチ</t>
    </rPh>
    <phoneticPr fontId="2"/>
  </si>
  <si>
    <t>087-889-0549</t>
  </si>
  <si>
    <t>e-bussyo@edu-tens.net</t>
  </si>
  <si>
    <t>香西</t>
    <rPh sb="0" eb="2">
      <t>コウザイ</t>
    </rPh>
    <phoneticPr fontId="2"/>
  </si>
  <si>
    <t>ｺｳｻﾞｲ</t>
  </si>
  <si>
    <t>　761-8014</t>
  </si>
  <si>
    <t>高松市香西南町703番地1</t>
    <rPh sb="10" eb="12">
      <t>バンチ</t>
    </rPh>
    <phoneticPr fontId="2"/>
  </si>
  <si>
    <t>087-881-3214</t>
  </si>
  <si>
    <t>e-kozai@edu-tens.net</t>
  </si>
  <si>
    <t>一宮</t>
    <rPh sb="0" eb="2">
      <t>イチノミヤ</t>
    </rPh>
    <phoneticPr fontId="2"/>
  </si>
  <si>
    <t>ｲﾁﾉﾐﾔ</t>
  </si>
  <si>
    <t>　761-8084</t>
  </si>
  <si>
    <t>高松市一宮町672番地1</t>
    <rPh sb="9" eb="11">
      <t>バンチ</t>
    </rPh>
    <phoneticPr fontId="2"/>
  </si>
  <si>
    <t>087-885-1764</t>
  </si>
  <si>
    <t>e-itino@edu-tens.net</t>
  </si>
  <si>
    <t>多肥</t>
    <rPh sb="0" eb="2">
      <t>タヒ</t>
    </rPh>
    <phoneticPr fontId="2"/>
  </si>
  <si>
    <t>ﾀﾋ</t>
  </si>
  <si>
    <t>　761-8076</t>
  </si>
  <si>
    <t>高松市多肥上町902番地2</t>
    <rPh sb="10" eb="12">
      <t>バンチ</t>
    </rPh>
    <phoneticPr fontId="2"/>
  </si>
  <si>
    <t>087-889-0537</t>
  </si>
  <si>
    <t>e-tahi@edu-tens.net</t>
  </si>
  <si>
    <t>川岡</t>
    <rPh sb="0" eb="2">
      <t>カワオカ</t>
    </rPh>
    <phoneticPr fontId="2"/>
  </si>
  <si>
    <t>ｶﾜｵｶ</t>
  </si>
  <si>
    <t>　761-8046</t>
  </si>
  <si>
    <t>高松市川部町1552番地</t>
    <rPh sb="10" eb="12">
      <t>バンチ</t>
    </rPh>
    <phoneticPr fontId="2"/>
  </si>
  <si>
    <t>087-885-1253</t>
  </si>
  <si>
    <t>e-kawao@edu-tens.net</t>
  </si>
  <si>
    <t>円座</t>
    <rPh sb="0" eb="2">
      <t>エンザ</t>
    </rPh>
    <phoneticPr fontId="2"/>
  </si>
  <si>
    <t>ｴﾝｻﾞ</t>
  </si>
  <si>
    <t>　761-8044</t>
  </si>
  <si>
    <t>高松市円座町1630番地2</t>
    <rPh sb="10" eb="12">
      <t>バンチ</t>
    </rPh>
    <phoneticPr fontId="2"/>
  </si>
  <si>
    <t>087-885-2542</t>
  </si>
  <si>
    <t>e-enza@edu-tens.net</t>
  </si>
  <si>
    <t>檀紙</t>
    <rPh sb="0" eb="2">
      <t>ダンシ</t>
    </rPh>
    <phoneticPr fontId="2"/>
  </si>
  <si>
    <t>ﾀﾞﾝｼ</t>
  </si>
  <si>
    <t>　761-8042</t>
  </si>
  <si>
    <t>高松市御厩町816番地</t>
    <rPh sb="9" eb="11">
      <t>バンチ</t>
    </rPh>
    <phoneticPr fontId="2"/>
  </si>
  <si>
    <t>087-885-1715</t>
  </si>
  <si>
    <t>e-dansi@edu-tens.net</t>
  </si>
  <si>
    <t>弦打</t>
    <rPh sb="0" eb="1">
      <t>ツル</t>
    </rPh>
    <rPh sb="1" eb="2">
      <t>ウ</t>
    </rPh>
    <phoneticPr fontId="2"/>
  </si>
  <si>
    <t>ﾂﾙｳﾁ</t>
  </si>
  <si>
    <t>　761-8032</t>
  </si>
  <si>
    <t>高松市鶴市町374番地1</t>
    <rPh sb="9" eb="11">
      <t>バンチ</t>
    </rPh>
    <phoneticPr fontId="2"/>
  </si>
  <si>
    <t>087-881-3523</t>
  </si>
  <si>
    <t>e-turuu@edu-tens.net</t>
  </si>
  <si>
    <t>鬼無</t>
    <rPh sb="0" eb="2">
      <t>キナシ</t>
    </rPh>
    <phoneticPr fontId="2"/>
  </si>
  <si>
    <t>ｷﾅｼ</t>
  </si>
  <si>
    <t>　761-8023</t>
  </si>
  <si>
    <t>高松市鬼無町佐藤607番地1</t>
    <rPh sb="11" eb="13">
      <t>バンチ</t>
    </rPh>
    <phoneticPr fontId="2"/>
  </si>
  <si>
    <t>087-881-2413</t>
  </si>
  <si>
    <t>e-kinasi@edu-tens.net</t>
  </si>
  <si>
    <t>下笠居</t>
    <rPh sb="0" eb="1">
      <t>シモ</t>
    </rPh>
    <phoneticPr fontId="2"/>
  </si>
  <si>
    <t>ｼﾓｶｻｲ</t>
  </si>
  <si>
    <t>　761-8002</t>
  </si>
  <si>
    <t>高松市生島町345番地</t>
    <rPh sb="9" eb="11">
      <t>バンチ</t>
    </rPh>
    <phoneticPr fontId="2"/>
  </si>
  <si>
    <t>087-881-3011</t>
  </si>
  <si>
    <t>e-simoka@edu-tens.net</t>
  </si>
  <si>
    <t>女木</t>
    <rPh sb="0" eb="2">
      <t>メギ</t>
    </rPh>
    <phoneticPr fontId="2"/>
  </si>
  <si>
    <t>ﾒｷﾞ</t>
  </si>
  <si>
    <t>　760-0092</t>
  </si>
  <si>
    <t>高松市女木町236番地2</t>
    <rPh sb="9" eb="11">
      <t>バンチ</t>
    </rPh>
    <phoneticPr fontId="2"/>
  </si>
  <si>
    <t>087-873-0210</t>
  </si>
  <si>
    <t>e-megi@edu-tens.net</t>
  </si>
  <si>
    <t>男木</t>
    <rPh sb="0" eb="2">
      <t>オギ</t>
    </rPh>
    <phoneticPr fontId="2"/>
  </si>
  <si>
    <t>ｵｷﾞ</t>
  </si>
  <si>
    <t>　760-0091</t>
  </si>
  <si>
    <t>高松市男木町165番地</t>
    <rPh sb="9" eb="11">
      <t>バンチ</t>
    </rPh>
    <phoneticPr fontId="2"/>
  </si>
  <si>
    <t>087-873-0506</t>
  </si>
  <si>
    <t>j-ogi@edu-tens.net</t>
  </si>
  <si>
    <t>川島</t>
    <rPh sb="0" eb="2">
      <t>カワシマ</t>
    </rPh>
    <phoneticPr fontId="2"/>
  </si>
  <si>
    <t>ｶﾜｼﾏ</t>
  </si>
  <si>
    <t>　761-0443</t>
  </si>
  <si>
    <t>高松市川島東町864-1</t>
  </si>
  <si>
    <t>087-848-0050</t>
  </si>
  <si>
    <t>e-kawasi@edu-tens.net</t>
  </si>
  <si>
    <t>十河</t>
    <rPh sb="0" eb="2">
      <t>ソゴウ</t>
    </rPh>
    <phoneticPr fontId="2"/>
  </si>
  <si>
    <t>ｿｺﾞｳ</t>
  </si>
  <si>
    <t>　761-0433</t>
  </si>
  <si>
    <t>高松市十川西町366番地5</t>
    <rPh sb="10" eb="12">
      <t>バンチ</t>
    </rPh>
    <phoneticPr fontId="2"/>
  </si>
  <si>
    <t>087-848-0319</t>
  </si>
  <si>
    <t>e-sogo@edu-tens.net</t>
  </si>
  <si>
    <t>東植田</t>
    <rPh sb="0" eb="1">
      <t>ヒガシ</t>
    </rPh>
    <rPh sb="1" eb="3">
      <t>ウエタ</t>
    </rPh>
    <phoneticPr fontId="2"/>
  </si>
  <si>
    <t>ﾋｶﾞｼｳｴﾀ</t>
  </si>
  <si>
    <t>　761-0446</t>
  </si>
  <si>
    <t>高松市東植田町2008番地</t>
    <rPh sb="11" eb="13">
      <t>バンチ</t>
    </rPh>
    <phoneticPr fontId="2"/>
  </si>
  <si>
    <t>087-849-0062</t>
  </si>
  <si>
    <t>e-higaue@edu-tens.net</t>
  </si>
  <si>
    <t>東植田　分校</t>
    <rPh sb="0" eb="1">
      <t>ヒガシ</t>
    </rPh>
    <rPh sb="1" eb="3">
      <t>ウエタ</t>
    </rPh>
    <rPh sb="4" eb="6">
      <t>ブンコウ</t>
    </rPh>
    <phoneticPr fontId="2"/>
  </si>
  <si>
    <t>ﾋｶﾞｼｳｴﾀ　ﾌﾞﾝｺｳ</t>
  </si>
  <si>
    <t>　761-1616</t>
  </si>
  <si>
    <t>高松市菅沢町339</t>
  </si>
  <si>
    <t>e-sugeza@edu-tens.net</t>
  </si>
  <si>
    <t>植田</t>
    <rPh sb="0" eb="2">
      <t>ウエタ</t>
    </rPh>
    <phoneticPr fontId="2"/>
  </si>
  <si>
    <t>ｳｴﾀ</t>
  </si>
  <si>
    <t>　761-0445</t>
  </si>
  <si>
    <t>高松市西植田町2337番地</t>
    <rPh sb="11" eb="13">
      <t>バンチ</t>
    </rPh>
    <phoneticPr fontId="2"/>
  </si>
  <si>
    <t>087-849-0103</t>
  </si>
  <si>
    <t>e-ueta@edu-tens.net</t>
  </si>
  <si>
    <t>高松中央</t>
    <rPh sb="0" eb="2">
      <t>タカマツ</t>
    </rPh>
    <rPh sb="2" eb="4">
      <t>チュウオウ</t>
    </rPh>
    <phoneticPr fontId="2"/>
  </si>
  <si>
    <t>ﾀｶﾏﾂﾁｭｳｵｳ</t>
  </si>
  <si>
    <t>　760-0079</t>
  </si>
  <si>
    <t>高松市松縄町1138番地</t>
    <rPh sb="10" eb="12">
      <t>バンチ</t>
    </rPh>
    <phoneticPr fontId="2"/>
  </si>
  <si>
    <t>087-866-2938</t>
  </si>
  <si>
    <t>e-tyuo@edu-tens.net</t>
  </si>
  <si>
    <t>太田南</t>
    <rPh sb="0" eb="2">
      <t>オオタ</t>
    </rPh>
    <rPh sb="2" eb="3">
      <t>ミナミ</t>
    </rPh>
    <phoneticPr fontId="2"/>
  </si>
  <si>
    <t>ｵｵﾀﾐﾅﾐ</t>
  </si>
  <si>
    <t>　761-8073</t>
  </si>
  <si>
    <t>高松市太田下町1823番地1</t>
    <rPh sb="11" eb="13">
      <t>バンチ</t>
    </rPh>
    <phoneticPr fontId="2"/>
  </si>
  <si>
    <t>087-865-9395</t>
  </si>
  <si>
    <t>e-ootami@edu-tens.net</t>
  </si>
  <si>
    <t>木太南</t>
    <rPh sb="0" eb="2">
      <t>キタ</t>
    </rPh>
    <rPh sb="2" eb="3">
      <t>ミナミ</t>
    </rPh>
    <phoneticPr fontId="2"/>
  </si>
  <si>
    <t>ｷﾀﾐﾅﾐ</t>
  </si>
  <si>
    <t>高松市木太町1530番地1</t>
    <rPh sb="10" eb="12">
      <t>バンチ</t>
    </rPh>
    <phoneticPr fontId="2"/>
  </si>
  <si>
    <t>087-866-7295</t>
  </si>
  <si>
    <t>e-kitami@edu-tens.net</t>
  </si>
  <si>
    <t>古高松南</t>
    <rPh sb="0" eb="3">
      <t>フルタカマツ</t>
    </rPh>
    <rPh sb="3" eb="4">
      <t>ミナミ</t>
    </rPh>
    <phoneticPr fontId="2"/>
  </si>
  <si>
    <t>ﾌﾙﾀｶﾏﾂﾐﾅﾐ</t>
  </si>
  <si>
    <t>　761-0102</t>
  </si>
  <si>
    <t>高松市新田町甲2605番地</t>
    <rPh sb="11" eb="13">
      <t>バンチ</t>
    </rPh>
    <phoneticPr fontId="2"/>
  </si>
  <si>
    <t>087-843-2467</t>
  </si>
  <si>
    <t>e-hurumi@edu-tens.net</t>
  </si>
  <si>
    <t>屋島東</t>
    <rPh sb="0" eb="2">
      <t>ヤシマ</t>
    </rPh>
    <rPh sb="2" eb="3">
      <t>ヒガシ</t>
    </rPh>
    <phoneticPr fontId="2"/>
  </si>
  <si>
    <t>ﾔｼﾏﾋｶﾞｼ</t>
  </si>
  <si>
    <t>　761-0111</t>
  </si>
  <si>
    <t>高松市屋島東町942番地1</t>
    <rPh sb="10" eb="12">
      <t>バンチ</t>
    </rPh>
    <phoneticPr fontId="2"/>
  </si>
  <si>
    <t>087-843-8402</t>
  </si>
  <si>
    <t>e-yasihi@edu-tens.net</t>
  </si>
  <si>
    <t>屋島西</t>
    <rPh sb="0" eb="2">
      <t>ヤシマ</t>
    </rPh>
    <rPh sb="2" eb="3">
      <t>ニシ</t>
    </rPh>
    <phoneticPr fontId="2"/>
  </si>
  <si>
    <t>ﾔｼﾏﾆｼ</t>
  </si>
  <si>
    <t>高松市屋島西町2469番地</t>
    <rPh sb="11" eb="13">
      <t>バンチ</t>
    </rPh>
    <phoneticPr fontId="2"/>
  </si>
  <si>
    <t>087-841-1063</t>
  </si>
  <si>
    <t>e-yasini@edu-tens.net</t>
  </si>
  <si>
    <t>木太北部</t>
    <rPh sb="0" eb="2">
      <t>キタ</t>
    </rPh>
    <rPh sb="2" eb="4">
      <t>ホクブ</t>
    </rPh>
    <phoneticPr fontId="2"/>
  </si>
  <si>
    <t>ｷﾀﾎｸﾌﾞ</t>
  </si>
  <si>
    <t>高松市木太町2613番地</t>
    <rPh sb="10" eb="12">
      <t>バンチ</t>
    </rPh>
    <phoneticPr fontId="2"/>
  </si>
  <si>
    <t>087-831-4150</t>
  </si>
  <si>
    <t>e-kitaho@edu-tens.net</t>
  </si>
  <si>
    <t>塩江</t>
    <rPh sb="0" eb="2">
      <t>シオノエ</t>
    </rPh>
    <phoneticPr fontId="2"/>
  </si>
  <si>
    <t>ｼｵﾉｴ</t>
  </si>
  <si>
    <t>　761-1611</t>
  </si>
  <si>
    <t>高松市塩江町安原上231番地1</t>
    <rPh sb="12" eb="14">
      <t>バンチ</t>
    </rPh>
    <phoneticPr fontId="2"/>
  </si>
  <si>
    <t>087-893-0171</t>
  </si>
  <si>
    <t>e-sionoe@edu-tens.net</t>
  </si>
  <si>
    <t>庵治</t>
    <rPh sb="0" eb="2">
      <t>アジ</t>
    </rPh>
    <phoneticPr fontId="2"/>
  </si>
  <si>
    <t>ｱｼﾞ</t>
  </si>
  <si>
    <t>　761-0130</t>
  </si>
  <si>
    <t>高松市庵治町790番地1</t>
    <rPh sb="9" eb="11">
      <t>バンチ</t>
    </rPh>
    <phoneticPr fontId="2"/>
  </si>
  <si>
    <t>087-871-2581</t>
  </si>
  <si>
    <t>e-aji@edu-tens.net</t>
  </si>
  <si>
    <t>庵治第二</t>
    <rPh sb="0" eb="2">
      <t>アジ</t>
    </rPh>
    <rPh sb="2" eb="4">
      <t>ダイニ</t>
    </rPh>
    <phoneticPr fontId="2"/>
  </si>
  <si>
    <t>ｱｼﾞﾀﾞｲﾆ</t>
  </si>
  <si>
    <t>高松市庵治町6034-1</t>
  </si>
  <si>
    <t>０８７－８７０－３１７０</t>
  </si>
  <si>
    <t>e-ajini@edu-tens.net</t>
  </si>
  <si>
    <t>牟礼</t>
    <rPh sb="0" eb="2">
      <t>ムレ</t>
    </rPh>
    <phoneticPr fontId="2"/>
  </si>
  <si>
    <t>ﾑﾚ</t>
  </si>
  <si>
    <t>　761-0122</t>
  </si>
  <si>
    <t>高松市牟礼町大町1560番地</t>
    <rPh sb="12" eb="14">
      <t>バンチ</t>
    </rPh>
    <phoneticPr fontId="2"/>
  </si>
  <si>
    <t>087-845-9239</t>
  </si>
  <si>
    <t>e-mure@edu-tens.net</t>
  </si>
  <si>
    <t>牟礼北</t>
    <rPh sb="0" eb="2">
      <t>ムレ</t>
    </rPh>
    <rPh sb="2" eb="3">
      <t>キタ</t>
    </rPh>
    <phoneticPr fontId="2"/>
  </si>
  <si>
    <t>ﾑﾚｷﾀ</t>
  </si>
  <si>
    <t>　761-0121</t>
  </si>
  <si>
    <t>高松市牟礼町牟礼2900番地1</t>
    <rPh sb="12" eb="14">
      <t>バンチ</t>
    </rPh>
    <phoneticPr fontId="2"/>
  </si>
  <si>
    <t>087-845-5742</t>
  </si>
  <si>
    <t>e-mureki@edu-tens.net</t>
  </si>
  <si>
    <t>牟礼南</t>
    <rPh sb="0" eb="2">
      <t>ムレ</t>
    </rPh>
    <rPh sb="2" eb="3">
      <t>ミナミ</t>
    </rPh>
    <phoneticPr fontId="2"/>
  </si>
  <si>
    <t>ﾑﾚﾐﾅﾐ</t>
  </si>
  <si>
    <t>高松市牟礼町大町1115番地1</t>
    <rPh sb="12" eb="14">
      <t>バンチ</t>
    </rPh>
    <phoneticPr fontId="2"/>
  </si>
  <si>
    <t>087-845-9324</t>
  </si>
  <si>
    <t>e-muremi@edu-tens.net</t>
  </si>
  <si>
    <t>大野</t>
    <rPh sb="0" eb="2">
      <t>オオノ</t>
    </rPh>
    <phoneticPr fontId="2"/>
  </si>
  <si>
    <t>ｵｵﾉ</t>
  </si>
  <si>
    <t>　761-1701</t>
  </si>
  <si>
    <t>高松市香川町大野1045番地1</t>
    <rPh sb="12" eb="14">
      <t>バンチ</t>
    </rPh>
    <phoneticPr fontId="2"/>
  </si>
  <si>
    <t>087-885-2165</t>
  </si>
  <si>
    <t>e-oono@edu-tens.net</t>
  </si>
  <si>
    <t>浅野</t>
    <rPh sb="0" eb="2">
      <t>アサノ</t>
    </rPh>
    <phoneticPr fontId="2"/>
  </si>
  <si>
    <t>ｱｻﾉ</t>
  </si>
  <si>
    <t>　761-1703</t>
  </si>
  <si>
    <t>高松市香川町浅野3088番地</t>
    <rPh sb="12" eb="14">
      <t>バンチ</t>
    </rPh>
    <phoneticPr fontId="2"/>
  </si>
  <si>
    <t>087-889-0215</t>
  </si>
  <si>
    <t>e-asano@edu-tens.net</t>
  </si>
  <si>
    <t>川東</t>
    <rPh sb="0" eb="2">
      <t>カワヒガシ</t>
    </rPh>
    <phoneticPr fontId="2"/>
  </si>
  <si>
    <t>ｶﾜﾋｶﾞｼ</t>
  </si>
  <si>
    <t>　761-1706</t>
  </si>
  <si>
    <t>高松市香川町川東上1865番地8</t>
    <rPh sb="13" eb="15">
      <t>バンチ</t>
    </rPh>
    <phoneticPr fontId="2"/>
  </si>
  <si>
    <t>087-879-2012</t>
  </si>
  <si>
    <t>e-kawahi@edu-tens.net</t>
  </si>
  <si>
    <t>香南</t>
    <rPh sb="0" eb="2">
      <t>コウナン</t>
    </rPh>
    <phoneticPr fontId="2"/>
  </si>
  <si>
    <t>ｺｳﾅﾝ</t>
  </si>
  <si>
    <t>　761-1404</t>
  </si>
  <si>
    <t>高松市香南町横井1008番地</t>
    <rPh sb="12" eb="14">
      <t>バンチ</t>
    </rPh>
    <phoneticPr fontId="2"/>
  </si>
  <si>
    <t>087-879-2269</t>
  </si>
  <si>
    <t>e-kounan@edu-tens.net</t>
  </si>
  <si>
    <t>国分寺北部</t>
    <rPh sb="0" eb="3">
      <t>コクブンジ</t>
    </rPh>
    <rPh sb="3" eb="5">
      <t>ホクブ</t>
    </rPh>
    <phoneticPr fontId="2"/>
  </si>
  <si>
    <t>ｺｳﾌﾞﾝｼﾞﾎｸﾌﾞ</t>
  </si>
  <si>
    <t>　769-0101</t>
  </si>
  <si>
    <t>高松市国分寺町新居1880番地</t>
    <rPh sb="13" eb="15">
      <t>バンチ</t>
    </rPh>
    <phoneticPr fontId="2"/>
  </si>
  <si>
    <t>087-874-1154</t>
  </si>
  <si>
    <t>e-kokuho@edutens.net</t>
  </si>
  <si>
    <t>国分寺南部</t>
    <rPh sb="0" eb="3">
      <t>コクブンジ</t>
    </rPh>
    <rPh sb="3" eb="5">
      <t>ナンブ</t>
    </rPh>
    <phoneticPr fontId="2"/>
  </si>
  <si>
    <t>ｺｸﾌﾞﾝｼﾞﾅﾝﾌﾞ</t>
  </si>
  <si>
    <t>　769-0103</t>
  </si>
  <si>
    <t>高松市国分寺町福家甲3005番地</t>
    <rPh sb="14" eb="16">
      <t>バンチ</t>
    </rPh>
    <phoneticPr fontId="2"/>
  </si>
  <si>
    <t>087-874-1160</t>
  </si>
  <si>
    <t>e-kokuna@edu-tens.net</t>
  </si>
  <si>
    <t>丸亀</t>
    <rPh sb="0" eb="2">
      <t>マルガメ</t>
    </rPh>
    <phoneticPr fontId="2"/>
  </si>
  <si>
    <t>城乾</t>
    <rPh sb="0" eb="1">
      <t>シロ</t>
    </rPh>
    <rPh sb="1" eb="2">
      <t>イヌイ</t>
    </rPh>
    <phoneticPr fontId="2"/>
  </si>
  <si>
    <t>丸亀市</t>
    <rPh sb="0" eb="3">
      <t>マルガメシ</t>
    </rPh>
    <phoneticPr fontId="2"/>
  </si>
  <si>
    <t>ﾏﾙｶﾞﾒｼ</t>
  </si>
  <si>
    <t>ｼﾞｮｳｹﾝ</t>
  </si>
  <si>
    <t>　763-0033</t>
  </si>
  <si>
    <t>丸亀市中府町5丁目15番1号</t>
    <rPh sb="7" eb="9">
      <t>チョウメ</t>
    </rPh>
    <rPh sb="11" eb="12">
      <t>バン</t>
    </rPh>
    <rPh sb="13" eb="14">
      <t>ゴウ</t>
    </rPh>
    <phoneticPr fontId="2"/>
  </si>
  <si>
    <t>0877-22-8158</t>
  </si>
  <si>
    <t>joken-e@mei.ed.jp</t>
  </si>
  <si>
    <t>城坤</t>
    <rPh sb="0" eb="1">
      <t>ジョウ</t>
    </rPh>
    <rPh sb="1" eb="2">
      <t>コン</t>
    </rPh>
    <phoneticPr fontId="2"/>
  </si>
  <si>
    <t>ｼﾞｮｳｺﾝ</t>
  </si>
  <si>
    <t>　763-0051</t>
  </si>
  <si>
    <t>丸亀市今津町348番地</t>
    <rPh sb="9" eb="11">
      <t>バンチ</t>
    </rPh>
    <phoneticPr fontId="2"/>
  </si>
  <si>
    <t>0877-24-4705</t>
  </si>
  <si>
    <t>jokon-e@mei.ed.jp</t>
  </si>
  <si>
    <t>城北</t>
    <rPh sb="0" eb="2">
      <t>ジョウホク</t>
    </rPh>
    <phoneticPr fontId="2"/>
  </si>
  <si>
    <t>ｼﾞｮｳﾎｸ</t>
  </si>
  <si>
    <t>　763-0002</t>
  </si>
  <si>
    <t>丸亀市瓦町95番地</t>
    <rPh sb="7" eb="9">
      <t>バンチ</t>
    </rPh>
    <phoneticPr fontId="2"/>
  </si>
  <si>
    <t>0877-24-4700</t>
  </si>
  <si>
    <t>johoku-e@mei.ed.jp</t>
  </si>
  <si>
    <t>城西</t>
    <rPh sb="0" eb="2">
      <t>ジョウセイ</t>
    </rPh>
    <phoneticPr fontId="2"/>
  </si>
  <si>
    <t>ｼﾞｮｳｾｲ</t>
  </si>
  <si>
    <t>　763-0026</t>
  </si>
  <si>
    <t>丸亀市六番丁12番地</t>
    <rPh sb="8" eb="10">
      <t>バンチ</t>
    </rPh>
    <phoneticPr fontId="2"/>
  </si>
  <si>
    <t>0877-22-9267</t>
  </si>
  <si>
    <t>josei-e@mei.ed.jp</t>
  </si>
  <si>
    <t>城南</t>
    <rPh sb="0" eb="2">
      <t>ジョウナン</t>
    </rPh>
    <phoneticPr fontId="2"/>
  </si>
  <si>
    <t>ｼﾞｮｳﾅﾝ</t>
  </si>
  <si>
    <t>　763-0071</t>
  </si>
  <si>
    <t>丸亀市田村町973番地</t>
    <rPh sb="9" eb="11">
      <t>バンチ</t>
    </rPh>
    <phoneticPr fontId="2"/>
  </si>
  <si>
    <t>0877-24-6177</t>
  </si>
  <si>
    <t>jonan-e@mei.ed.jp</t>
  </si>
  <si>
    <t>城東</t>
    <rPh sb="0" eb="2">
      <t>ジョウトウ</t>
    </rPh>
    <phoneticPr fontId="2"/>
  </si>
  <si>
    <t>ｼﾞｮｳﾄｳ</t>
  </si>
  <si>
    <t>　763-0081</t>
  </si>
  <si>
    <t>丸亀市土器町西5丁目113番地</t>
    <rPh sb="8" eb="10">
      <t>チョウメ</t>
    </rPh>
    <rPh sb="13" eb="15">
      <t>バンチ</t>
    </rPh>
    <phoneticPr fontId="2"/>
  </si>
  <si>
    <t>0877-24-4703</t>
  </si>
  <si>
    <t>joto-e@mei.ed.jp</t>
  </si>
  <si>
    <t>城辰</t>
    <rPh sb="0" eb="1">
      <t>ジョウ</t>
    </rPh>
    <rPh sb="1" eb="2">
      <t>シン</t>
    </rPh>
    <phoneticPr fontId="2"/>
  </si>
  <si>
    <t>ｼﾞｮｳｼﾝ</t>
  </si>
  <si>
    <t>　763-0091</t>
  </si>
  <si>
    <t>丸亀市川西町北151番地</t>
    <rPh sb="10" eb="12">
      <t>バンチ</t>
    </rPh>
    <phoneticPr fontId="2"/>
  </si>
  <si>
    <t>0877-28-7401</t>
  </si>
  <si>
    <t>joshin-e@mei.ed.jp</t>
  </si>
  <si>
    <t>本島</t>
    <rPh sb="0" eb="2">
      <t>ホンジマ</t>
    </rPh>
    <phoneticPr fontId="2"/>
  </si>
  <si>
    <t>ﾎﾝｼﾞﾏ</t>
  </si>
  <si>
    <t>　763-0223</t>
  </si>
  <si>
    <t>丸亀市本島町泊18番地</t>
    <rPh sb="9" eb="11">
      <t>バンチ</t>
    </rPh>
    <phoneticPr fontId="2"/>
  </si>
  <si>
    <t>0877-27-3417</t>
  </si>
  <si>
    <t>honjima@mei.ed.jp</t>
  </si>
  <si>
    <t>郡家</t>
    <rPh sb="0" eb="2">
      <t>グンゲ</t>
    </rPh>
    <phoneticPr fontId="2"/>
  </si>
  <si>
    <t>ｸﾞﾝｹﾞ</t>
  </si>
  <si>
    <t>　763-0093</t>
  </si>
  <si>
    <t>丸亀市郡家町790番地1</t>
    <rPh sb="9" eb="11">
      <t>バンチ</t>
    </rPh>
    <phoneticPr fontId="2"/>
  </si>
  <si>
    <t>0877-28-8401</t>
  </si>
  <si>
    <t>gunge-e@mei.ed.jp</t>
  </si>
  <si>
    <t>飯野</t>
    <rPh sb="0" eb="2">
      <t>イイノ</t>
    </rPh>
    <phoneticPr fontId="2"/>
  </si>
  <si>
    <t>ｲｲﾉ</t>
  </si>
  <si>
    <t>　763-0086</t>
  </si>
  <si>
    <t>丸亀市飯野町西分113番地</t>
    <rPh sb="11" eb="13">
      <t>バンチ</t>
    </rPh>
    <phoneticPr fontId="2"/>
  </si>
  <si>
    <t>0877-22-6019</t>
  </si>
  <si>
    <t>iino-e@mei.ed.jp</t>
  </si>
  <si>
    <t>垂水</t>
    <rPh sb="0" eb="2">
      <t>タルミ</t>
    </rPh>
    <phoneticPr fontId="2"/>
  </si>
  <si>
    <t>ﾀﾙﾐ</t>
  </si>
  <si>
    <t>　763-0095</t>
  </si>
  <si>
    <t>丸亀市垂水町1408番地</t>
    <rPh sb="10" eb="12">
      <t>バンチ</t>
    </rPh>
    <phoneticPr fontId="2"/>
  </si>
  <si>
    <t>0877-28-7551</t>
  </si>
  <si>
    <t>tarumi-e@mei.ed.jp</t>
  </si>
  <si>
    <t>広島</t>
    <rPh sb="0" eb="2">
      <t>ヒロシマ</t>
    </rPh>
    <phoneticPr fontId="2"/>
  </si>
  <si>
    <t>ﾋﾛｼﾏ</t>
  </si>
  <si>
    <t>　763-0102</t>
  </si>
  <si>
    <t>丸亀市広島町江の浦439</t>
  </si>
  <si>
    <t>0877-29-2031</t>
  </si>
  <si>
    <t>admin@hiroshima-e.ed.jp</t>
  </si>
  <si>
    <t>小手島</t>
    <rPh sb="0" eb="3">
      <t>オテシマ</t>
    </rPh>
    <phoneticPr fontId="2"/>
  </si>
  <si>
    <t>ｵﾃｼﾏ</t>
  </si>
  <si>
    <t>　763-0108</t>
  </si>
  <si>
    <t>丸亀市広島町小手島2782番地</t>
    <rPh sb="13" eb="15">
      <t>バンチ</t>
    </rPh>
    <phoneticPr fontId="2"/>
  </si>
  <si>
    <t>0877-29-2751</t>
  </si>
  <si>
    <t>oteshima@mei.ed.jp</t>
  </si>
  <si>
    <t>富熊</t>
    <rPh sb="0" eb="2">
      <t>トミクマ</t>
    </rPh>
    <phoneticPr fontId="2"/>
  </si>
  <si>
    <t>ﾄﾐｸﾏ</t>
  </si>
  <si>
    <t>　761-2407</t>
  </si>
  <si>
    <t>丸亀市綾歌町富熊1227番地</t>
    <rPh sb="12" eb="14">
      <t>バンチ</t>
    </rPh>
    <phoneticPr fontId="2"/>
  </si>
  <si>
    <t>0877-86-2010</t>
  </si>
  <si>
    <t>tomikuma-e@mei.ed.jp</t>
  </si>
  <si>
    <t>栗熊</t>
    <rPh sb="0" eb="2">
      <t>クリクマ</t>
    </rPh>
    <phoneticPr fontId="2"/>
  </si>
  <si>
    <t>ｸﾘｸﾏ</t>
  </si>
  <si>
    <t>　761-2406</t>
  </si>
  <si>
    <t>丸亀市綾歌町栗熊東323番地</t>
    <rPh sb="12" eb="14">
      <t>バンチ</t>
    </rPh>
    <phoneticPr fontId="2"/>
  </si>
  <si>
    <t>0877-86-2002</t>
  </si>
  <si>
    <t>kurikuma-e@mei.ed.jp</t>
  </si>
  <si>
    <t>岡田</t>
    <rPh sb="0" eb="2">
      <t>オカダ</t>
    </rPh>
    <phoneticPr fontId="2"/>
  </si>
  <si>
    <t>ｵｶﾀﾞ</t>
  </si>
  <si>
    <t>　761-2402</t>
  </si>
  <si>
    <t>丸亀市綾歌町岡田下217番地</t>
    <rPh sb="12" eb="14">
      <t>バンチ</t>
    </rPh>
    <phoneticPr fontId="2"/>
  </si>
  <si>
    <t>0877-86-3004</t>
  </si>
  <si>
    <t>okada-e@mei.ed.jp</t>
  </si>
  <si>
    <t>飯山北</t>
    <rPh sb="0" eb="2">
      <t>ハンザン</t>
    </rPh>
    <rPh sb="2" eb="3">
      <t>キタ</t>
    </rPh>
    <phoneticPr fontId="2"/>
  </si>
  <si>
    <t>ﾊﾝｻﾞﾝｷﾀ</t>
  </si>
  <si>
    <t>　762-0082</t>
  </si>
  <si>
    <t>丸亀市飯山町川原1874番地</t>
    <rPh sb="12" eb="14">
      <t>バンチ</t>
    </rPh>
    <phoneticPr fontId="2"/>
  </si>
  <si>
    <t>0877-98-2020</t>
  </si>
  <si>
    <t>hanzankita-e@mei.ed.jp</t>
  </si>
  <si>
    <t>飯山南</t>
    <rPh sb="0" eb="2">
      <t>ハンザン</t>
    </rPh>
    <rPh sb="2" eb="3">
      <t>ミナミ</t>
    </rPh>
    <phoneticPr fontId="2"/>
  </si>
  <si>
    <t>ﾊﾝｻﾞﾝﾐﾅﾐ</t>
  </si>
  <si>
    <t>　762-0084</t>
  </si>
  <si>
    <t>丸亀市飯山町上法軍寺1206番地</t>
    <rPh sb="14" eb="16">
      <t>バンチ</t>
    </rPh>
    <phoneticPr fontId="2"/>
  </si>
  <si>
    <t>0877-98-2024</t>
  </si>
  <si>
    <t>hanzanminami-e@mei.ed.jp</t>
  </si>
  <si>
    <t>坂出</t>
    <rPh sb="0" eb="2">
      <t>サカイデ</t>
    </rPh>
    <phoneticPr fontId="2"/>
  </si>
  <si>
    <t>香川大学教育学部附属坂出</t>
    <rPh sb="0" eb="2">
      <t>カガワ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サカイデ</t>
    </rPh>
    <phoneticPr fontId="2"/>
  </si>
  <si>
    <t>ｶｶﾞﾜﾀﾞｲｶﾞｸｷｮｳｲｸｶﾞｸﾌﾞﾌｿﾞｸｻｶｲﾃﾞ</t>
  </si>
  <si>
    <t>　762-0031</t>
  </si>
  <si>
    <t>坂出市文京町2丁目4番2号</t>
    <rPh sb="7" eb="9">
      <t>チョウメ</t>
    </rPh>
    <rPh sb="10" eb="11">
      <t>バン</t>
    </rPh>
    <rPh sb="12" eb="13">
      <t>ゴウ</t>
    </rPh>
    <phoneticPr fontId="2"/>
  </si>
  <si>
    <t>0877-46-2692</t>
  </si>
  <si>
    <t>sakaide@kagawa-u.ac.jp</t>
  </si>
  <si>
    <t>坂出市</t>
    <rPh sb="0" eb="3">
      <t>サカイデシ</t>
    </rPh>
    <phoneticPr fontId="2"/>
  </si>
  <si>
    <t>ｻｶｲﾃﾞｼ</t>
  </si>
  <si>
    <t>ｻｶｲﾃﾞ</t>
  </si>
  <si>
    <t>　762-0042</t>
  </si>
  <si>
    <t>坂出市白金町1丁目3番7号</t>
    <rPh sb="7" eb="9">
      <t>チョウメ</t>
    </rPh>
    <rPh sb="10" eb="11">
      <t>バン</t>
    </rPh>
    <rPh sb="12" eb="13">
      <t>ゴウ</t>
    </rPh>
    <phoneticPr fontId="2"/>
  </si>
  <si>
    <t>0877-46-2124</t>
  </si>
  <si>
    <t>esakaide@sakaide.ed.jp</t>
  </si>
  <si>
    <t>坂出東部</t>
    <rPh sb="0" eb="2">
      <t>サカイデ</t>
    </rPh>
    <rPh sb="2" eb="4">
      <t>トウブ</t>
    </rPh>
    <phoneticPr fontId="2"/>
  </si>
  <si>
    <t>ｻｶｲﾃﾞﾄｳﾌﾞ</t>
  </si>
  <si>
    <t>　762-0007</t>
  </si>
  <si>
    <t>坂出市室町1丁目1番21号</t>
    <rPh sb="6" eb="8">
      <t>チョウメ</t>
    </rPh>
    <rPh sb="9" eb="10">
      <t>バン</t>
    </rPh>
    <rPh sb="12" eb="13">
      <t>ゴウ</t>
    </rPh>
    <phoneticPr fontId="2"/>
  </si>
  <si>
    <t>0877-46-0234</t>
  </si>
  <si>
    <t>tobu@sakaide.ed.jp</t>
  </si>
  <si>
    <t>金山</t>
    <rPh sb="0" eb="2">
      <t>カナヤマ</t>
    </rPh>
    <phoneticPr fontId="2"/>
  </si>
  <si>
    <t>ｶﾅﾔﾏ</t>
  </si>
  <si>
    <t>　762-0033</t>
  </si>
  <si>
    <t>坂出市谷町3丁目1番23号</t>
    <rPh sb="6" eb="8">
      <t>チョウメ</t>
    </rPh>
    <rPh sb="9" eb="10">
      <t>バン</t>
    </rPh>
    <rPh sb="12" eb="13">
      <t>ゴウ</t>
    </rPh>
    <phoneticPr fontId="2"/>
  </si>
  <si>
    <t>0877-46-2329</t>
  </si>
  <si>
    <t>kanayama@sakaide.ed.jp</t>
  </si>
  <si>
    <t>西庄</t>
    <rPh sb="0" eb="2">
      <t>ニシノショウ</t>
    </rPh>
    <phoneticPr fontId="2"/>
  </si>
  <si>
    <t>ﾆｼﾉｼｮｳ</t>
  </si>
  <si>
    <t>　762-0021</t>
  </si>
  <si>
    <t>坂出市西庄町524番地5</t>
    <rPh sb="9" eb="11">
      <t>バンチ</t>
    </rPh>
    <phoneticPr fontId="2"/>
  </si>
  <si>
    <t>0877-46-2662</t>
  </si>
  <si>
    <t>nisinosho@sakaide.ed.jp</t>
  </si>
  <si>
    <t>林田</t>
    <rPh sb="0" eb="2">
      <t>ハヤシダ</t>
    </rPh>
    <phoneticPr fontId="2"/>
  </si>
  <si>
    <t>ﾊﾔｼﾀﾞ</t>
  </si>
  <si>
    <t>　762-0012</t>
  </si>
  <si>
    <t>坂出市林田町2215番地1</t>
    <rPh sb="10" eb="12">
      <t>バンチ</t>
    </rPh>
    <phoneticPr fontId="2"/>
  </si>
  <si>
    <t>0877-47-0270</t>
  </si>
  <si>
    <t>hayashida@sakaide.ed.jp</t>
  </si>
  <si>
    <t>加茂</t>
    <rPh sb="0" eb="2">
      <t>カモ</t>
    </rPh>
    <phoneticPr fontId="2"/>
  </si>
  <si>
    <t>ｶﾓ</t>
  </si>
  <si>
    <t>　762-0023</t>
  </si>
  <si>
    <t>坂出市加茂町1098番地3</t>
    <rPh sb="10" eb="12">
      <t>バンチ</t>
    </rPh>
    <phoneticPr fontId="2"/>
  </si>
  <si>
    <t>0877-48-0601</t>
  </si>
  <si>
    <t>kamo@sakaide.ed.jp</t>
  </si>
  <si>
    <t>府中</t>
    <rPh sb="0" eb="2">
      <t>フチュウ</t>
    </rPh>
    <phoneticPr fontId="2"/>
  </si>
  <si>
    <t>ﾌﾁｭｳ</t>
  </si>
  <si>
    <t>　762-0024</t>
  </si>
  <si>
    <t>坂出市府中町1193番地3</t>
    <rPh sb="10" eb="12">
      <t>バンチ</t>
    </rPh>
    <phoneticPr fontId="2"/>
  </si>
  <si>
    <t>0877-48-0610</t>
  </si>
  <si>
    <t>fuchu@sakaide.ed.jp</t>
  </si>
  <si>
    <t>川津</t>
    <rPh sb="0" eb="2">
      <t>カワツ</t>
    </rPh>
    <phoneticPr fontId="2"/>
  </si>
  <si>
    <t>ｶﾜﾂ</t>
  </si>
  <si>
    <t>　762-0025</t>
  </si>
  <si>
    <t>坂出市川津町3093番地1</t>
    <rPh sb="10" eb="12">
      <t>バンチ</t>
    </rPh>
    <phoneticPr fontId="2"/>
  </si>
  <si>
    <t>0877-46-3884</t>
  </si>
  <si>
    <t>kawatu@sakaide.ed.jp</t>
  </si>
  <si>
    <t>松山</t>
    <rPh sb="0" eb="2">
      <t>マツヤマ</t>
    </rPh>
    <phoneticPr fontId="2"/>
  </si>
  <si>
    <t>ﾏﾂﾔﾏ</t>
  </si>
  <si>
    <t>　762-0017</t>
  </si>
  <si>
    <t>坂出市高屋町1050番地1</t>
    <rPh sb="10" eb="12">
      <t>バンチ</t>
    </rPh>
    <phoneticPr fontId="2"/>
  </si>
  <si>
    <t>0877-47-0606</t>
  </si>
  <si>
    <t>matsuyama@sakaide.ed.jp</t>
  </si>
  <si>
    <t>瀬居</t>
    <rPh sb="0" eb="1">
      <t>セ</t>
    </rPh>
    <rPh sb="1" eb="2">
      <t>イ</t>
    </rPh>
    <phoneticPr fontId="2"/>
  </si>
  <si>
    <t>ｾｲ</t>
  </si>
  <si>
    <t>　762-0067</t>
  </si>
  <si>
    <t>坂出市瀬居町1500番地1</t>
    <rPh sb="10" eb="12">
      <t>バンチ</t>
    </rPh>
    <phoneticPr fontId="2"/>
  </si>
  <si>
    <t>0877-46-9194</t>
  </si>
  <si>
    <t>sei@sakaide.ed.jp</t>
  </si>
  <si>
    <t>岩黒</t>
    <rPh sb="0" eb="1">
      <t>イワ</t>
    </rPh>
    <rPh sb="1" eb="2">
      <t>グロ</t>
    </rPh>
    <phoneticPr fontId="2"/>
  </si>
  <si>
    <t>ｲﾜｸﾛ</t>
  </si>
  <si>
    <t>　762-0072</t>
  </si>
  <si>
    <t>坂出市岩黒240番地</t>
    <rPh sb="8" eb="10">
      <t>バンチ</t>
    </rPh>
    <phoneticPr fontId="2"/>
  </si>
  <si>
    <t>0877-43-0104</t>
  </si>
  <si>
    <t>iwakuro@sakaide.ed.jp</t>
  </si>
  <si>
    <t>善通寺中央</t>
    <rPh sb="0" eb="3">
      <t>ゼンツウジ</t>
    </rPh>
    <rPh sb="3" eb="5">
      <t>チュウオウ</t>
    </rPh>
    <phoneticPr fontId="1"/>
  </si>
  <si>
    <t>仲善</t>
    <rPh sb="0" eb="1">
      <t>ナカ</t>
    </rPh>
    <rPh sb="1" eb="2">
      <t>ゼン</t>
    </rPh>
    <phoneticPr fontId="2"/>
  </si>
  <si>
    <t>善通寺市</t>
    <rPh sb="0" eb="4">
      <t>ゼンツウジシ</t>
    </rPh>
    <phoneticPr fontId="2"/>
  </si>
  <si>
    <t>ｾﾞﾝﾂｳｼﾞｼ</t>
  </si>
  <si>
    <t>ｾﾞﾝﾁｭｳｼﾞﾁｭｳｵｳ</t>
  </si>
  <si>
    <t>　765-0013</t>
  </si>
  <si>
    <t>善通寺市文京町4丁目5番1号</t>
    <rPh sb="8" eb="10">
      <t>チョウメ</t>
    </rPh>
    <rPh sb="11" eb="12">
      <t>バン</t>
    </rPh>
    <rPh sb="13" eb="14">
      <t>ゴウ</t>
    </rPh>
    <phoneticPr fontId="2"/>
  </si>
  <si>
    <t>０８７７－６２－１６１６</t>
  </si>
  <si>
    <t>chuuou-s@zentsuji.ed.jp</t>
  </si>
  <si>
    <t>ｾﾞﾝﾂｳｼﾞｾｲﾌﾞ</t>
  </si>
  <si>
    <t>　765-0004</t>
  </si>
  <si>
    <t>善通寺市善通寺町1146番地</t>
    <rPh sb="12" eb="14">
      <t>バンチ</t>
    </rPh>
    <phoneticPr fontId="2"/>
  </si>
  <si>
    <t>０８７７－６２－０７０１</t>
  </si>
  <si>
    <t>seibu-s@zentsuji.ed.jp</t>
  </si>
  <si>
    <t>善通寺南部</t>
    <rPh sb="0" eb="3">
      <t>ゼンツウジ</t>
    </rPh>
    <rPh sb="3" eb="5">
      <t>ナンブ</t>
    </rPh>
    <phoneticPr fontId="1"/>
  </si>
  <si>
    <t>ｾﾞﾝﾂｳｼﾞﾅﾝﾌﾞ</t>
  </si>
  <si>
    <t>　765-0053</t>
  </si>
  <si>
    <t>善通寺市生野町2990番地1</t>
    <rPh sb="11" eb="13">
      <t>バンチ</t>
    </rPh>
    <phoneticPr fontId="2"/>
  </si>
  <si>
    <t>0877-62-0702</t>
  </si>
  <si>
    <t>nanbu-s@zentsuji.ed.jp</t>
  </si>
  <si>
    <t>善通寺東部</t>
    <rPh sb="0" eb="3">
      <t>ゼンツウジ</t>
    </rPh>
    <rPh sb="3" eb="5">
      <t>トウブ</t>
    </rPh>
    <phoneticPr fontId="1"/>
  </si>
  <si>
    <t>ｾﾞﾝﾂｳｼﾞﾄｳﾌﾞ</t>
  </si>
  <si>
    <t>　765-0022</t>
  </si>
  <si>
    <t>善通寺市稲木町450番地1</t>
    <rPh sb="10" eb="12">
      <t>バンチ</t>
    </rPh>
    <phoneticPr fontId="2"/>
  </si>
  <si>
    <t>0877-62-0703</t>
  </si>
  <si>
    <t>toubu-s@zentsuji.ed.jp</t>
  </si>
  <si>
    <t>与北</t>
  </si>
  <si>
    <t>ﾖｷﾞﾀ</t>
  </si>
  <si>
    <t>　765-0040</t>
  </si>
  <si>
    <t>善通寺市与北町1238番地</t>
    <rPh sb="11" eb="13">
      <t>バンチ</t>
    </rPh>
    <phoneticPr fontId="2"/>
  </si>
  <si>
    <t>0877-62-0704</t>
  </si>
  <si>
    <t>yogita-s@zentsuji.ed.jp</t>
  </si>
  <si>
    <t>竜川</t>
  </si>
  <si>
    <t>ﾀﾂｶﾜ</t>
  </si>
  <si>
    <t>　765-0032</t>
  </si>
  <si>
    <t>善通寺市原田町306番地1</t>
    <rPh sb="10" eb="12">
      <t>バンチ</t>
    </rPh>
    <phoneticPr fontId="2"/>
  </si>
  <si>
    <t>0877-62-0705</t>
  </si>
  <si>
    <t>tatsukawa-s@zentsuji.ed.jp</t>
  </si>
  <si>
    <t>筆岡</t>
  </si>
  <si>
    <t>ﾌﾃﾞｵｶ</t>
  </si>
  <si>
    <t>　765-0073</t>
  </si>
  <si>
    <t>善通寺市中村町1575番地2</t>
    <rPh sb="11" eb="13">
      <t>バンチ</t>
    </rPh>
    <phoneticPr fontId="2"/>
  </si>
  <si>
    <t>0877-62-0706</t>
  </si>
  <si>
    <t>fudeoka-s@zentsuji.ed.jp</t>
  </si>
  <si>
    <t>吉原</t>
  </si>
  <si>
    <t>ﾖｼﾜﾗ</t>
  </si>
  <si>
    <t>　765-0061</t>
  </si>
  <si>
    <t>善通寺市吉原町2811番地</t>
    <rPh sb="11" eb="13">
      <t>バンチ</t>
    </rPh>
    <phoneticPr fontId="2"/>
  </si>
  <si>
    <t>0877-62-0707</t>
  </si>
  <si>
    <t>yoshiwara-s@zentsuji.ed.jp</t>
  </si>
  <si>
    <t>観音寺</t>
    <rPh sb="0" eb="3">
      <t>カンオンジ</t>
    </rPh>
    <phoneticPr fontId="2"/>
  </si>
  <si>
    <t>三観</t>
    <rPh sb="0" eb="1">
      <t>ミ</t>
    </rPh>
    <rPh sb="1" eb="2">
      <t>カン</t>
    </rPh>
    <phoneticPr fontId="2"/>
  </si>
  <si>
    <t>観音寺市</t>
    <rPh sb="0" eb="4">
      <t>カンオンジシ</t>
    </rPh>
    <phoneticPr fontId="2"/>
  </si>
  <si>
    <t>ｶﾝｵﾝｼﾞｼ</t>
  </si>
  <si>
    <t>ｶﾝｵﾝｼﾞ</t>
  </si>
  <si>
    <t>　768-0060</t>
  </si>
  <si>
    <t>観音寺市観音寺町甲2558番地1</t>
    <rPh sb="13" eb="15">
      <t>バンチ</t>
    </rPh>
    <phoneticPr fontId="2"/>
  </si>
  <si>
    <t>0875-57-5120</t>
  </si>
  <si>
    <t>kanonji_shou@city.kanonji.lg.jp</t>
  </si>
  <si>
    <t>伊吹</t>
    <rPh sb="0" eb="2">
      <t>イブキ</t>
    </rPh>
    <phoneticPr fontId="2"/>
  </si>
  <si>
    <t>ｲﾌﾞｷ</t>
  </si>
  <si>
    <t>　768-0071</t>
  </si>
  <si>
    <t>観音寺市伊吹町549番地</t>
    <rPh sb="10" eb="12">
      <t>バンチ</t>
    </rPh>
    <phoneticPr fontId="2"/>
  </si>
  <si>
    <t>0875-29-2102</t>
  </si>
  <si>
    <t>ibuki_shou@city.kanonji.lg.jp</t>
  </si>
  <si>
    <t>高室</t>
    <rPh sb="0" eb="2">
      <t>タカムロ</t>
    </rPh>
    <phoneticPr fontId="2"/>
  </si>
  <si>
    <t>ﾀｶﾑﾛ</t>
  </si>
  <si>
    <t>　768-0002</t>
  </si>
  <si>
    <t>観音寺市高屋町1877番地1</t>
    <rPh sb="11" eb="13">
      <t>バンチ</t>
    </rPh>
    <phoneticPr fontId="2"/>
  </si>
  <si>
    <t>0875-25-2661</t>
  </si>
  <si>
    <t>takamuro_shou@city.kanonji.lg.jp</t>
  </si>
  <si>
    <t>常磐</t>
    <rPh sb="0" eb="2">
      <t>トキワ</t>
    </rPh>
    <phoneticPr fontId="2"/>
  </si>
  <si>
    <t>ﾄｷﾜ</t>
  </si>
  <si>
    <t>　768-0012</t>
  </si>
  <si>
    <t>観音寺市植田町365番地</t>
    <rPh sb="10" eb="12">
      <t>バンチ</t>
    </rPh>
    <phoneticPr fontId="2"/>
  </si>
  <si>
    <t>0875-25-2988</t>
  </si>
  <si>
    <t>tokiwa_shou@city.kanonji.lg.jp</t>
  </si>
  <si>
    <t>豊田</t>
    <rPh sb="0" eb="2">
      <t>トヨタ</t>
    </rPh>
    <phoneticPr fontId="2"/>
  </si>
  <si>
    <t>ﾄﾖﾀ</t>
  </si>
  <si>
    <t>　768-0033</t>
  </si>
  <si>
    <t>観音寺市新田町1413番地</t>
    <rPh sb="11" eb="13">
      <t>バンチ</t>
    </rPh>
    <phoneticPr fontId="2"/>
  </si>
  <si>
    <t>0875-27-6303</t>
  </si>
  <si>
    <t>toyota_shou@city.kanonji.lg.jp</t>
  </si>
  <si>
    <t>粟井</t>
    <rPh sb="0" eb="2">
      <t>アワイ</t>
    </rPh>
    <phoneticPr fontId="2"/>
  </si>
  <si>
    <t>ｱﾜｲ</t>
  </si>
  <si>
    <t>　768-0052</t>
  </si>
  <si>
    <t>観音寺市粟井町1452番地</t>
    <rPh sb="11" eb="13">
      <t>バンチ</t>
    </rPh>
    <phoneticPr fontId="2"/>
  </si>
  <si>
    <t>0875-27-6229</t>
  </si>
  <si>
    <t>awai_shou@city.kanonji.lg.jp</t>
  </si>
  <si>
    <t>柞田</t>
    <rPh sb="0" eb="2">
      <t>クニタ</t>
    </rPh>
    <phoneticPr fontId="2"/>
  </si>
  <si>
    <t>ｸﾆﾀ</t>
  </si>
  <si>
    <t>　768-0040</t>
  </si>
  <si>
    <t>観音寺市柞田町乙1000番地1</t>
    <rPh sb="12" eb="14">
      <t>バンチ</t>
    </rPh>
    <phoneticPr fontId="2"/>
  </si>
  <si>
    <t>0875-25-3621</t>
  </si>
  <si>
    <t>kunita_shou@city.kanonji.lg.jp</t>
  </si>
  <si>
    <t>一ノ谷</t>
    <rPh sb="0" eb="1">
      <t>イチ</t>
    </rPh>
    <rPh sb="2" eb="3">
      <t>タニ</t>
    </rPh>
    <phoneticPr fontId="2"/>
  </si>
  <si>
    <t>ｲﾁﾉﾀﾆ</t>
  </si>
  <si>
    <t>　768-0023</t>
  </si>
  <si>
    <t>観音寺市古川町102番地1</t>
    <rPh sb="10" eb="12">
      <t>バンチ</t>
    </rPh>
    <phoneticPr fontId="2"/>
  </si>
  <si>
    <t>0875-25-0204</t>
  </si>
  <si>
    <t>ichinotani_shou@city.kanonji.lg.jp</t>
  </si>
  <si>
    <t>大野原</t>
    <rPh sb="0" eb="3">
      <t>オオノハラ</t>
    </rPh>
    <phoneticPr fontId="2"/>
  </si>
  <si>
    <t>ｵｵﾉﾊﾗ</t>
  </si>
  <si>
    <t>　769-1611</t>
  </si>
  <si>
    <t>観音寺市大野原町大野原1905番地</t>
    <rPh sb="15" eb="17">
      <t>バンチ</t>
    </rPh>
    <phoneticPr fontId="2"/>
  </si>
  <si>
    <t>0875-54-2029</t>
  </si>
  <si>
    <t>onohara_shou@city.kanonji.lg.jp</t>
  </si>
  <si>
    <t>豊浜</t>
    <rPh sb="0" eb="2">
      <t>トヨハマ</t>
    </rPh>
    <phoneticPr fontId="2"/>
  </si>
  <si>
    <t>ﾄﾖﾊﾏ</t>
  </si>
  <si>
    <t>　769-1602</t>
  </si>
  <si>
    <t>観音寺市豊浜町和田浜1000番地</t>
    <rPh sb="14" eb="16">
      <t>バンチ</t>
    </rPh>
    <phoneticPr fontId="2"/>
  </si>
  <si>
    <t>0875-52-2029</t>
  </si>
  <si>
    <t>toyohama_shou@city.kanonji.lg.jp</t>
  </si>
  <si>
    <t>津田</t>
    <rPh sb="0" eb="2">
      <t>ツダ</t>
    </rPh>
    <phoneticPr fontId="2"/>
  </si>
  <si>
    <t>さ東</t>
    <rPh sb="1" eb="2">
      <t>ヒガシ</t>
    </rPh>
    <phoneticPr fontId="2"/>
  </si>
  <si>
    <t>さぬき市</t>
    <rPh sb="3" eb="4">
      <t>シ</t>
    </rPh>
    <phoneticPr fontId="2"/>
  </si>
  <si>
    <t>ｻﾇｷｼ</t>
  </si>
  <si>
    <t>ﾂﾀﾞ</t>
  </si>
  <si>
    <t>　769-2401</t>
  </si>
  <si>
    <t>さぬき市津田町津田144番地</t>
    <rPh sb="12" eb="14">
      <t>バンチ</t>
    </rPh>
    <phoneticPr fontId="2"/>
  </si>
  <si>
    <t>0879-42-2047</t>
  </si>
  <si>
    <t>tsuda-es@sanuki.ed.jp</t>
  </si>
  <si>
    <t>さぬき南</t>
    <rPh sb="3" eb="4">
      <t>ミナミ</t>
    </rPh>
    <phoneticPr fontId="2"/>
  </si>
  <si>
    <t>ｻﾇｷﾐﾅﾐ</t>
  </si>
  <si>
    <t>　761-0905</t>
  </si>
  <si>
    <t>さぬき市大川町南川61番地</t>
    <rPh sb="11" eb="13">
      <t>バンチ</t>
    </rPh>
    <phoneticPr fontId="2"/>
  </si>
  <si>
    <t>0879-43-3037</t>
  </si>
  <si>
    <t>sanukiminami-es@sanuki.ed.jp</t>
  </si>
  <si>
    <t>志度</t>
    <rPh sb="0" eb="2">
      <t>シド</t>
    </rPh>
    <phoneticPr fontId="2"/>
  </si>
  <si>
    <t>ｼﾄﾞ</t>
  </si>
  <si>
    <t>　769-2101</t>
  </si>
  <si>
    <t>さぬき市志度727番地</t>
    <rPh sb="9" eb="11">
      <t>バンチ</t>
    </rPh>
    <phoneticPr fontId="2"/>
  </si>
  <si>
    <t>087-894-0041</t>
  </si>
  <si>
    <t>shido-es@sanuki.ed.jp</t>
  </si>
  <si>
    <t>さぬき北</t>
    <rPh sb="3" eb="4">
      <t>キタ</t>
    </rPh>
    <phoneticPr fontId="2"/>
  </si>
  <si>
    <t>ｻﾇｷｷﾀ</t>
  </si>
  <si>
    <t>　769-2102</t>
  </si>
  <si>
    <t>さぬき市鴨庄2947番地</t>
    <rPh sb="10" eb="12">
      <t>バンチ</t>
    </rPh>
    <phoneticPr fontId="2"/>
  </si>
  <si>
    <t>087-895-1154</t>
  </si>
  <si>
    <t>sanukikita-es@sanuki.ed.jp</t>
  </si>
  <si>
    <t>寒川</t>
    <rPh sb="0" eb="2">
      <t>サンガワ</t>
    </rPh>
    <phoneticPr fontId="2"/>
  </si>
  <si>
    <t>ｻﾝｶﾞﾜ</t>
  </si>
  <si>
    <t>　769-2322</t>
  </si>
  <si>
    <t>さぬき市寒川町石田西812番地1</t>
  </si>
  <si>
    <t>0879-49-0551</t>
  </si>
  <si>
    <t>sangawa-es@sanuki.ed.jp</t>
  </si>
  <si>
    <t>長尾</t>
    <rPh sb="0" eb="2">
      <t>ナガオ</t>
    </rPh>
    <phoneticPr fontId="2"/>
  </si>
  <si>
    <t>ﾅｶﾞｵ</t>
  </si>
  <si>
    <t>　769-2301</t>
  </si>
  <si>
    <t>さぬき市長尾東901番地1</t>
    <rPh sb="10" eb="12">
      <t>バンチ</t>
    </rPh>
    <phoneticPr fontId="2"/>
  </si>
  <si>
    <t>0879-52-3181</t>
  </si>
  <si>
    <t>nagao-es@sanuki.ed.jp</t>
  </si>
  <si>
    <t>造田</t>
    <rPh sb="0" eb="1">
      <t>ゾウ</t>
    </rPh>
    <rPh sb="1" eb="2">
      <t>タ</t>
    </rPh>
    <phoneticPr fontId="2"/>
  </si>
  <si>
    <t>ｿﾞｳﾀ</t>
  </si>
  <si>
    <t>　769-2312</t>
  </si>
  <si>
    <t>さぬき市造田是弘688番地1</t>
    <rPh sb="11" eb="13">
      <t>バンチ</t>
    </rPh>
    <phoneticPr fontId="2"/>
  </si>
  <si>
    <t>0879-52-2141</t>
  </si>
  <si>
    <t>zouta-es@sanuki.ed.jp</t>
  </si>
  <si>
    <t>引田</t>
    <rPh sb="0" eb="1">
      <t>ヒ</t>
    </rPh>
    <rPh sb="1" eb="2">
      <t>タ</t>
    </rPh>
    <phoneticPr fontId="2"/>
  </si>
  <si>
    <t>東かがわ市</t>
    <rPh sb="0" eb="1">
      <t>ヒガシ</t>
    </rPh>
    <rPh sb="4" eb="5">
      <t>シ</t>
    </rPh>
    <phoneticPr fontId="2"/>
  </si>
  <si>
    <t>ﾋｶﾞｼｶｶﾞﾜｼ</t>
  </si>
  <si>
    <t>ﾋｹﾀ</t>
  </si>
  <si>
    <t>　769-2901</t>
  </si>
  <si>
    <t>東かがわ市引田545番地1</t>
    <rPh sb="10" eb="12">
      <t>バンチ</t>
    </rPh>
    <phoneticPr fontId="2"/>
  </si>
  <si>
    <t>0879-33-3010</t>
  </si>
  <si>
    <t>hiketa-es@higashikagawa.ed.jp</t>
  </si>
  <si>
    <t>白鳥</t>
    <rPh sb="0" eb="2">
      <t>シラトリ</t>
    </rPh>
    <phoneticPr fontId="2"/>
  </si>
  <si>
    <t>ｼﾛﾄﾘ</t>
  </si>
  <si>
    <t>　769-2705</t>
  </si>
  <si>
    <t>東かがわ市白鳥757番地1</t>
    <rPh sb="10" eb="12">
      <t>バンチ</t>
    </rPh>
    <phoneticPr fontId="2"/>
  </si>
  <si>
    <t>0879-26-3112</t>
  </si>
  <si>
    <t>shirotori-es@higashikagawa.ed.jp</t>
  </si>
  <si>
    <t>大内</t>
    <rPh sb="0" eb="2">
      <t>オオウチ</t>
    </rPh>
    <phoneticPr fontId="2"/>
  </si>
  <si>
    <t>ｵｵﾁ</t>
  </si>
  <si>
    <t>　769-2604</t>
  </si>
  <si>
    <t>東かがわ市西村1510番地</t>
    <rPh sb="11" eb="13">
      <t>バンチ</t>
    </rPh>
    <phoneticPr fontId="2"/>
  </si>
  <si>
    <t>0879-26-3271</t>
  </si>
  <si>
    <t>ochi-es@higashikagawa.ed.jp</t>
  </si>
  <si>
    <t>二ノ宮</t>
    <rPh sb="0" eb="1">
      <t>ニ</t>
    </rPh>
    <rPh sb="2" eb="3">
      <t>ミヤ</t>
    </rPh>
    <phoneticPr fontId="2"/>
  </si>
  <si>
    <t>三豊市</t>
    <rPh sb="0" eb="3">
      <t>ミトヨシ</t>
    </rPh>
    <phoneticPr fontId="2"/>
  </si>
  <si>
    <t>ﾐﾄﾖｼ</t>
  </si>
  <si>
    <t>ﾆﾉﾐﾔ</t>
  </si>
  <si>
    <t>　767-0021</t>
  </si>
  <si>
    <t>三豊市高瀬町佐股甲1497番地1</t>
    <rPh sb="13" eb="15">
      <t>バンチ</t>
    </rPh>
    <phoneticPr fontId="2"/>
  </si>
  <si>
    <t>0875-74-6302</t>
  </si>
  <si>
    <t xml:space="preserve">ninomiya@city.mitoyo.lg.jp </t>
  </si>
  <si>
    <t>比地</t>
    <rPh sb="0" eb="2">
      <t>ヒジ</t>
    </rPh>
    <phoneticPr fontId="2"/>
  </si>
  <si>
    <t>ﾋｼﾞ</t>
  </si>
  <si>
    <t>　767-0004</t>
  </si>
  <si>
    <t>三豊市高瀬町比地93番地1</t>
    <rPh sb="10" eb="12">
      <t>バンチ</t>
    </rPh>
    <phoneticPr fontId="2"/>
  </si>
  <si>
    <t>0875-72-5213</t>
  </si>
  <si>
    <t xml:space="preserve">hiji@city.mitoyo.lg.jp </t>
  </si>
  <si>
    <t>上高瀬</t>
    <rPh sb="0" eb="3">
      <t>カミタカセ</t>
    </rPh>
    <phoneticPr fontId="2"/>
  </si>
  <si>
    <t>ｶﾐﾀｶｾ</t>
  </si>
  <si>
    <t>　767-0001</t>
  </si>
  <si>
    <t>三豊市高瀬町上高瀬783番地2</t>
    <rPh sb="12" eb="14">
      <t>バンチ</t>
    </rPh>
    <phoneticPr fontId="2"/>
  </si>
  <si>
    <t>0875-72-5309</t>
  </si>
  <si>
    <t>kamitakase@city.mitoyo.lg.jp</t>
  </si>
  <si>
    <t>勝間</t>
    <rPh sb="0" eb="2">
      <t>カツマ</t>
    </rPh>
    <phoneticPr fontId="2"/>
  </si>
  <si>
    <t>ｶﾂﾏ</t>
  </si>
  <si>
    <t>　767-0011</t>
  </si>
  <si>
    <t>三豊市高瀬町下勝間803番地1</t>
    <rPh sb="12" eb="14">
      <t>バンチ</t>
    </rPh>
    <phoneticPr fontId="2"/>
  </si>
  <si>
    <t>0875-72-5329</t>
  </si>
  <si>
    <t>katsuma@city.mitoyo.lg.jp</t>
  </si>
  <si>
    <t>麻</t>
    <rPh sb="0" eb="1">
      <t>アサ</t>
    </rPh>
    <phoneticPr fontId="2"/>
  </si>
  <si>
    <t>ｱｻ</t>
  </si>
  <si>
    <t>　767-0014</t>
  </si>
  <si>
    <t>三豊市高瀬町上麻3868番地</t>
    <rPh sb="12" eb="14">
      <t>バンチ</t>
    </rPh>
    <phoneticPr fontId="2"/>
  </si>
  <si>
    <t>0875-74-6237</t>
  </si>
  <si>
    <t>asa@city.mitoyo.lg.jp</t>
  </si>
  <si>
    <t>山本</t>
    <rPh sb="0" eb="2">
      <t>ヤマモト</t>
    </rPh>
    <phoneticPr fontId="2"/>
  </si>
  <si>
    <t>ﾔﾏﾓﾄ</t>
  </si>
  <si>
    <t>　768-0102</t>
  </si>
  <si>
    <t>三豊市山本町大野6番地1</t>
  </si>
  <si>
    <t>0875-63-8100</t>
  </si>
  <si>
    <t>yamamoto@city.mitoyo.lg.jp</t>
  </si>
  <si>
    <t>吉津</t>
    <rPh sb="0" eb="2">
      <t>ヨシヅ</t>
    </rPh>
    <phoneticPr fontId="2"/>
  </si>
  <si>
    <t>ﾖｼｽﾞ</t>
  </si>
  <si>
    <t>　767-0033</t>
  </si>
  <si>
    <t>三豊市三野町吉津乙1485番地1</t>
    <rPh sb="13" eb="15">
      <t>バンチ</t>
    </rPh>
    <phoneticPr fontId="2"/>
  </si>
  <si>
    <t>0875-72-5676</t>
  </si>
  <si>
    <t>yoshizu@city.mitoyo.lg.jp</t>
  </si>
  <si>
    <t>下高瀬</t>
    <rPh sb="0" eb="3">
      <t>シモタカセ</t>
    </rPh>
    <phoneticPr fontId="2"/>
  </si>
  <si>
    <t>ｼﾓﾀｶｾ</t>
  </si>
  <si>
    <t>　767-0032</t>
  </si>
  <si>
    <t>三豊市三野町下高瀬760番地1</t>
    <rPh sb="12" eb="14">
      <t>バンチ</t>
    </rPh>
    <phoneticPr fontId="2"/>
  </si>
  <si>
    <t>0875-72-5401</t>
  </si>
  <si>
    <t>shimotakase@city.mitoyo.lg.jp</t>
  </si>
  <si>
    <t>大見</t>
    <rPh sb="0" eb="2">
      <t>オオミ</t>
    </rPh>
    <phoneticPr fontId="2"/>
  </si>
  <si>
    <t>ｵｵﾐ</t>
  </si>
  <si>
    <t>　767-0031</t>
  </si>
  <si>
    <t>三豊市三野町大見甲3034番地4</t>
    <rPh sb="13" eb="15">
      <t>バンチ</t>
    </rPh>
    <phoneticPr fontId="2"/>
  </si>
  <si>
    <t>0875-72-5402</t>
  </si>
  <si>
    <t>oomi@city.mitoyo.lg.jp</t>
  </si>
  <si>
    <t>桑山</t>
    <rPh sb="0" eb="2">
      <t>クワヤマ</t>
    </rPh>
    <phoneticPr fontId="2"/>
  </si>
  <si>
    <t>ｸﾜﾔﾏ</t>
  </si>
  <si>
    <t>　769-1507</t>
  </si>
  <si>
    <t>三豊市豊中町岡本188番地1</t>
    <rPh sb="11" eb="13">
      <t>バンチ</t>
    </rPh>
    <phoneticPr fontId="2"/>
  </si>
  <si>
    <t>0875-62-2103</t>
  </si>
  <si>
    <t>kuwayama@city.mitoyo.lg.jp</t>
  </si>
  <si>
    <t>笠田</t>
    <rPh sb="0" eb="2">
      <t>カサダ</t>
    </rPh>
    <phoneticPr fontId="2"/>
  </si>
  <si>
    <t>ｶｻﾀﾞ</t>
  </si>
  <si>
    <t>　769-1502</t>
  </si>
  <si>
    <t>三豊市豊中町笠田笠岡2192番地1</t>
    <rPh sb="14" eb="16">
      <t>バンチ</t>
    </rPh>
    <phoneticPr fontId="2"/>
  </si>
  <si>
    <t>0875-62-2004</t>
  </si>
  <si>
    <t>kasada@city.mitoyo.lg.jp</t>
  </si>
  <si>
    <t>本山</t>
    <rPh sb="0" eb="2">
      <t>モトヤマ</t>
    </rPh>
    <phoneticPr fontId="2"/>
  </si>
  <si>
    <t>ﾓﾄﾔﾏ</t>
  </si>
  <si>
    <t>　769-1506</t>
  </si>
  <si>
    <t>三豊市豊中町本山甲1893番地1</t>
    <rPh sb="13" eb="15">
      <t>バンチ</t>
    </rPh>
    <phoneticPr fontId="2"/>
  </si>
  <si>
    <t>0875-62-2125</t>
  </si>
  <si>
    <t xml:space="preserve">motoyama@city.mitoyo.lg.jp </t>
  </si>
  <si>
    <t>上高野</t>
    <rPh sb="0" eb="3">
      <t>カミタカノ</t>
    </rPh>
    <phoneticPr fontId="2"/>
  </si>
  <si>
    <t>ｶﾐﾀｶﾉ</t>
  </si>
  <si>
    <t>　769-1504</t>
  </si>
  <si>
    <t>三豊市豊中町上高野2384番地</t>
    <rPh sb="13" eb="15">
      <t>バンチ</t>
    </rPh>
    <phoneticPr fontId="2"/>
  </si>
  <si>
    <t>0875-62-2064</t>
  </si>
  <si>
    <t>kamitakano@city.mitoyo.lg.jp</t>
  </si>
  <si>
    <t>比地大</t>
    <rPh sb="0" eb="3">
      <t>ヒジダイ</t>
    </rPh>
    <phoneticPr fontId="2"/>
  </si>
  <si>
    <t>ﾋｼﾞﾀﾞｲ</t>
  </si>
  <si>
    <t>　769-1501</t>
  </si>
  <si>
    <t>三豊市豊中町比地大2514番地1</t>
    <rPh sb="13" eb="15">
      <t>バンチ</t>
    </rPh>
    <phoneticPr fontId="2"/>
  </si>
  <si>
    <t>0875-62-2124</t>
  </si>
  <si>
    <t>hijidai@city.mitoyo.lg.jp</t>
  </si>
  <si>
    <t>詫間</t>
    <rPh sb="0" eb="2">
      <t>タクマ</t>
    </rPh>
    <phoneticPr fontId="2"/>
  </si>
  <si>
    <t>ﾀｸﾏ</t>
  </si>
  <si>
    <t>　769-1101</t>
  </si>
  <si>
    <t>三豊市詫間町詫間2158番地</t>
    <rPh sb="12" eb="14">
      <t>バンチ</t>
    </rPh>
    <phoneticPr fontId="2"/>
  </si>
  <si>
    <t>0875-83-2858</t>
  </si>
  <si>
    <t>takuma@city.mitoyo.lg.jp</t>
  </si>
  <si>
    <t>松崎</t>
    <rPh sb="0" eb="2">
      <t>マツサキ</t>
    </rPh>
    <phoneticPr fontId="2"/>
  </si>
  <si>
    <t>ﾏﾂｻｷ</t>
  </si>
  <si>
    <t>　769-1102</t>
  </si>
  <si>
    <t>三豊市詫間町松崎722番地</t>
    <rPh sb="11" eb="13">
      <t>バンチ</t>
    </rPh>
    <phoneticPr fontId="2"/>
  </si>
  <si>
    <t>0875-83-2856</t>
  </si>
  <si>
    <t>matsusaki@city.mitoyo.lg.jp</t>
  </si>
  <si>
    <t>仁尾</t>
    <rPh sb="0" eb="2">
      <t>ニオ</t>
    </rPh>
    <phoneticPr fontId="2"/>
  </si>
  <si>
    <t>ﾆｵ</t>
  </si>
  <si>
    <t>　769-1403</t>
  </si>
  <si>
    <t>三豊市仁尾町仁尾丙1736</t>
  </si>
  <si>
    <t>0875-82-2049</t>
  </si>
  <si>
    <t>nio@city.mitoyo.kagawa.jp</t>
  </si>
  <si>
    <t>曽保</t>
    <rPh sb="0" eb="1">
      <t>ソウ</t>
    </rPh>
    <rPh sb="1" eb="2">
      <t>タモツ</t>
    </rPh>
    <phoneticPr fontId="2"/>
  </si>
  <si>
    <t>ｿﾎ</t>
  </si>
  <si>
    <t>　769-1408</t>
  </si>
  <si>
    <t>三豊市仁尾町仁尾甲1082</t>
  </si>
  <si>
    <t>0875-82-2135</t>
  </si>
  <si>
    <t xml:space="preserve">soho@city.mitoyo.lg.jp </t>
  </si>
  <si>
    <t>財田</t>
    <rPh sb="0" eb="2">
      <t>サイタ</t>
    </rPh>
    <phoneticPr fontId="2"/>
  </si>
  <si>
    <t>ｻｲﾀ</t>
  </si>
  <si>
    <t>　769-0402</t>
  </si>
  <si>
    <t>三豊市財田町財田中5325番地1</t>
  </si>
  <si>
    <t>0875-67-0200</t>
  </si>
  <si>
    <t>saita@city.mitoyo.lg.jp</t>
  </si>
  <si>
    <t>土庄</t>
    <rPh sb="0" eb="2">
      <t>トノショウ</t>
    </rPh>
    <phoneticPr fontId="2"/>
  </si>
  <si>
    <t>小豆</t>
    <rPh sb="0" eb="2">
      <t>ショウズ</t>
    </rPh>
    <phoneticPr fontId="2"/>
  </si>
  <si>
    <t>土庄町</t>
    <rPh sb="0" eb="3">
      <t>トノショウチョウ</t>
    </rPh>
    <phoneticPr fontId="2"/>
  </si>
  <si>
    <t>ﾄﾉｼｮｳﾁｮｳ</t>
  </si>
  <si>
    <t>ﾄﾉｼｮｳ</t>
  </si>
  <si>
    <t>　761-4121</t>
  </si>
  <si>
    <t>小豆郡土庄町渕崎甲2080番地1</t>
    <rPh sb="13" eb="15">
      <t>バンチ</t>
    </rPh>
    <phoneticPr fontId="2"/>
  </si>
  <si>
    <t>0879-62-0068</t>
  </si>
  <si>
    <t>tonosho@niji.or.jp</t>
  </si>
  <si>
    <t>豊島</t>
    <rPh sb="0" eb="2">
      <t>テシマ</t>
    </rPh>
    <phoneticPr fontId="2"/>
  </si>
  <si>
    <t>ﾃｼﾏ</t>
  </si>
  <si>
    <t>　761-4661</t>
  </si>
  <si>
    <t>小豆郡土庄町豊島家浦2516番地</t>
    <rPh sb="14" eb="16">
      <t>バンチ</t>
    </rPh>
    <phoneticPr fontId="2"/>
  </si>
  <si>
    <t>0879-68-2020</t>
  </si>
  <si>
    <t>teshima@teshima.ed.jp</t>
  </si>
  <si>
    <t>星城</t>
    <rPh sb="0" eb="2">
      <t>セイジョウ</t>
    </rPh>
    <phoneticPr fontId="2"/>
  </si>
  <si>
    <t>小豆島町</t>
    <rPh sb="0" eb="3">
      <t>ショウドシマ</t>
    </rPh>
    <rPh sb="3" eb="4">
      <t>チョウ</t>
    </rPh>
    <phoneticPr fontId="2"/>
  </si>
  <si>
    <t>ｼｮｳﾄﾞｼﾏﾁｮｳ</t>
  </si>
  <si>
    <t>ｾｲｼﾞｮｳ</t>
  </si>
  <si>
    <t>　761-4432</t>
  </si>
  <si>
    <t>小豆郡小豆島町草壁本町632番地1</t>
    <rPh sb="14" eb="16">
      <t>バンチ</t>
    </rPh>
    <phoneticPr fontId="2"/>
  </si>
  <si>
    <t>0879-82-2011</t>
  </si>
  <si>
    <t>seijo-es@shodoshima.ed.jp</t>
  </si>
  <si>
    <t>安田</t>
    <rPh sb="0" eb="2">
      <t>ヤスダ</t>
    </rPh>
    <phoneticPr fontId="2"/>
  </si>
  <si>
    <t>ﾔｽﾀﾞ</t>
  </si>
  <si>
    <t>　761-4411</t>
  </si>
  <si>
    <t>小豆郡小豆島町安田甲472番地1</t>
    <rPh sb="13" eb="15">
      <t>バンチ</t>
    </rPh>
    <phoneticPr fontId="2"/>
  </si>
  <si>
    <t>0879-82-2012</t>
  </si>
  <si>
    <t>yasuda-es@shodoshima.ed.jp</t>
  </si>
  <si>
    <t>苗羽</t>
    <rPh sb="0" eb="1">
      <t>ナエ</t>
    </rPh>
    <rPh sb="1" eb="2">
      <t>ハネ</t>
    </rPh>
    <phoneticPr fontId="2"/>
  </si>
  <si>
    <t>ﾉｳﾏ</t>
  </si>
  <si>
    <t>　761-4421</t>
  </si>
  <si>
    <t>小豆郡小豆島町苗羽甲1371番地1</t>
    <rPh sb="14" eb="16">
      <t>バンチ</t>
    </rPh>
    <phoneticPr fontId="2"/>
  </si>
  <si>
    <t>0879-82-2013</t>
  </si>
  <si>
    <t>nouma-es@shodoshima.ed.jp</t>
  </si>
  <si>
    <t>池田</t>
    <rPh sb="0" eb="2">
      <t>イケダ</t>
    </rPh>
    <phoneticPr fontId="2"/>
  </si>
  <si>
    <t>ｲｹﾀﾞ</t>
  </si>
  <si>
    <t>　761-4301</t>
  </si>
  <si>
    <t>小豆郡小豆島町池田1760番地</t>
    <rPh sb="13" eb="15">
      <t>バンチ</t>
    </rPh>
    <phoneticPr fontId="2"/>
  </si>
  <si>
    <t>0879-75-2222</t>
  </si>
  <si>
    <t>ikeda-es@shodosima.ed.jp</t>
  </si>
  <si>
    <t>平井</t>
    <rPh sb="0" eb="2">
      <t>ヒライ</t>
    </rPh>
    <phoneticPr fontId="2"/>
  </si>
  <si>
    <t>木田</t>
    <rPh sb="0" eb="2">
      <t>キタ</t>
    </rPh>
    <phoneticPr fontId="2"/>
  </si>
  <si>
    <t>三木町</t>
    <rPh sb="0" eb="3">
      <t>ミキチョウ</t>
    </rPh>
    <phoneticPr fontId="2"/>
  </si>
  <si>
    <t>ﾐｷﾁｮｳ</t>
  </si>
  <si>
    <t>ﾋﾗｲ</t>
  </si>
  <si>
    <t>　761-0702</t>
  </si>
  <si>
    <t>木田郡三木町平木710番地1</t>
    <rPh sb="11" eb="13">
      <t>バンチ</t>
    </rPh>
    <phoneticPr fontId="2"/>
  </si>
  <si>
    <t>087-898-0713</t>
  </si>
  <si>
    <t>hiraie01@eos.ocn.ne.jp</t>
  </si>
  <si>
    <t>田中</t>
    <rPh sb="0" eb="2">
      <t>タナカ</t>
    </rPh>
    <phoneticPr fontId="2"/>
  </si>
  <si>
    <t>ﾀﾅｶ</t>
  </si>
  <si>
    <t>　761-0611</t>
  </si>
  <si>
    <t>木田郡三木町田中4620番地2</t>
    <rPh sb="12" eb="14">
      <t>バンチ</t>
    </rPh>
    <phoneticPr fontId="2"/>
  </si>
  <si>
    <t>087-898-0501</t>
  </si>
  <si>
    <t>tanaka01@gaea.ocn.ne.jp</t>
  </si>
  <si>
    <t>氷上</t>
    <rPh sb="0" eb="2">
      <t>ヒカミ</t>
    </rPh>
    <phoneticPr fontId="2"/>
  </si>
  <si>
    <t>ﾋｶﾐ</t>
  </si>
  <si>
    <t>　761-0612</t>
  </si>
  <si>
    <t>木田郡三木町氷上2845番地</t>
    <rPh sb="12" eb="14">
      <t>バンチ</t>
    </rPh>
    <phoneticPr fontId="2"/>
  </si>
  <si>
    <t>087-898-0710</t>
  </si>
  <si>
    <t>hikami01@gaea.ocn.ne.jp</t>
  </si>
  <si>
    <t>白山</t>
    <rPh sb="0" eb="2">
      <t>シロヤマ</t>
    </rPh>
    <phoneticPr fontId="2"/>
  </si>
  <si>
    <t>ﾊｸｻﾞﾝ</t>
  </si>
  <si>
    <t>　761-0704</t>
  </si>
  <si>
    <t>木田郡三木町下高岡352番地1</t>
    <rPh sb="12" eb="14">
      <t>バンチ</t>
    </rPh>
    <phoneticPr fontId="2"/>
  </si>
  <si>
    <t>087-898-0257</t>
  </si>
  <si>
    <t>hakuza01@gaea.ocn.ne.jp</t>
  </si>
  <si>
    <t>直島</t>
    <rPh sb="0" eb="2">
      <t>ナオシマ</t>
    </rPh>
    <phoneticPr fontId="2"/>
  </si>
  <si>
    <t>香川</t>
    <rPh sb="0" eb="2">
      <t>カガワ</t>
    </rPh>
    <phoneticPr fontId="2"/>
  </si>
  <si>
    <t>直島町</t>
    <rPh sb="0" eb="3">
      <t>ナオシマチョウ</t>
    </rPh>
    <phoneticPr fontId="2"/>
  </si>
  <si>
    <t>ﾅｵｼﾏﾁｮｳ</t>
  </si>
  <si>
    <t>ﾅｵｼﾏ</t>
  </si>
  <si>
    <t>　761-3110</t>
  </si>
  <si>
    <t>香川郡直島町1600番地</t>
    <rPh sb="0" eb="2">
      <t>カガワ</t>
    </rPh>
    <rPh sb="2" eb="3">
      <t>グン</t>
    </rPh>
    <rPh sb="10" eb="12">
      <t>バンチ</t>
    </rPh>
    <phoneticPr fontId="2"/>
  </si>
  <si>
    <t>087-892-3007</t>
  </si>
  <si>
    <t>naoshie02@educet01.plala.or.jp</t>
  </si>
  <si>
    <t>綾歌郡</t>
    <rPh sb="0" eb="2">
      <t>アヤウタ</t>
    </rPh>
    <rPh sb="2" eb="3">
      <t>グン</t>
    </rPh>
    <phoneticPr fontId="2"/>
  </si>
  <si>
    <t>綾歌</t>
    <rPh sb="0" eb="2">
      <t>アヤウタ</t>
    </rPh>
    <phoneticPr fontId="2"/>
  </si>
  <si>
    <t>宇多津町</t>
    <rPh sb="0" eb="4">
      <t>ウタヅチョウ</t>
    </rPh>
    <phoneticPr fontId="2"/>
  </si>
  <si>
    <t>ｳﾀﾂﾞﾁｮｳ</t>
  </si>
  <si>
    <t>ｳﾀﾂﾞ</t>
  </si>
  <si>
    <t>　769-0210</t>
  </si>
  <si>
    <t>綾歌郡宇多津町815番地</t>
    <rPh sb="10" eb="12">
      <t>バンチ</t>
    </rPh>
    <phoneticPr fontId="2"/>
  </si>
  <si>
    <t>0877-49-1820</t>
  </si>
  <si>
    <t>usho@usho.ed.jp</t>
  </si>
  <si>
    <t>ｳﾀﾂﾞｷﾀ</t>
  </si>
  <si>
    <t>　769-0208</t>
  </si>
  <si>
    <t>綾歌郡宇多津町浜八番丁115番地</t>
    <rPh sb="14" eb="16">
      <t>バンチ</t>
    </rPh>
    <phoneticPr fontId="2"/>
  </si>
  <si>
    <t>0877-49-2000</t>
  </si>
  <si>
    <t>ukitasho@ukitasho.ed.jp</t>
  </si>
  <si>
    <t>綾上</t>
    <rPh sb="0" eb="2">
      <t>アヤカミ</t>
    </rPh>
    <phoneticPr fontId="2"/>
  </si>
  <si>
    <t>綾川町</t>
    <rPh sb="0" eb="3">
      <t>アヤガワチョウ</t>
    </rPh>
    <phoneticPr fontId="2"/>
  </si>
  <si>
    <t>ｱﾔｶﾞﾜﾁｮｳ</t>
  </si>
  <si>
    <t>ｱﾔｶﾐ</t>
  </si>
  <si>
    <t>　761-2203</t>
  </si>
  <si>
    <t>綾歌郡綾川町山田上甲1494番地1</t>
    <rPh sb="14" eb="16">
      <t>バンチ</t>
    </rPh>
    <phoneticPr fontId="2"/>
  </si>
  <si>
    <t>087-878-2004</t>
  </si>
  <si>
    <t>e-ayakami@ayagawa.ed.jp</t>
  </si>
  <si>
    <t>昭和</t>
    <rPh sb="0" eb="2">
      <t>ショウワ</t>
    </rPh>
    <phoneticPr fontId="2"/>
  </si>
  <si>
    <t>ｼｮｳﾜ</t>
  </si>
  <si>
    <t>　761-2101</t>
  </si>
  <si>
    <t>綾歌郡綾川町畑田2373番地1</t>
    <rPh sb="12" eb="14">
      <t>バンチ</t>
    </rPh>
    <phoneticPr fontId="2"/>
  </si>
  <si>
    <t>087-877-0519</t>
  </si>
  <si>
    <t>e-syowa@ayagawa.ed.jp</t>
  </si>
  <si>
    <t>陶</t>
    <rPh sb="0" eb="1">
      <t>スエ</t>
    </rPh>
    <phoneticPr fontId="2"/>
  </si>
  <si>
    <t>ｽｴ</t>
  </si>
  <si>
    <t>　761-2103</t>
  </si>
  <si>
    <t>綾歌郡綾川町陶5878番地1</t>
    <rPh sb="11" eb="13">
      <t>バンチ</t>
    </rPh>
    <phoneticPr fontId="2"/>
  </si>
  <si>
    <t>087-876-1182</t>
  </si>
  <si>
    <t>e-sue@ayagawa.ed.jp</t>
  </si>
  <si>
    <t>滝宮</t>
    <rPh sb="0" eb="2">
      <t>タキノミヤ</t>
    </rPh>
    <phoneticPr fontId="2"/>
  </si>
  <si>
    <t>ﾀｷﾉﾐﾔ</t>
  </si>
  <si>
    <t>　761-2305</t>
  </si>
  <si>
    <t>綾歌郡綾川町滝宮1095番地1</t>
    <rPh sb="12" eb="14">
      <t>バンチ</t>
    </rPh>
    <phoneticPr fontId="2"/>
  </si>
  <si>
    <t>087-876-1183</t>
  </si>
  <si>
    <t>e-takinomiya@ayagawa.ed.jp</t>
  </si>
  <si>
    <t>羽床</t>
    <rPh sb="0" eb="2">
      <t>ハユカ</t>
    </rPh>
    <phoneticPr fontId="2"/>
  </si>
  <si>
    <t>ﾊﾕｶ</t>
  </si>
  <si>
    <t>　761-2308</t>
  </si>
  <si>
    <t>綾歌郡綾川町羽床下2256番地</t>
    <rPh sb="13" eb="15">
      <t>バンチ</t>
    </rPh>
    <phoneticPr fontId="2"/>
  </si>
  <si>
    <t>087-876-1184</t>
  </si>
  <si>
    <t>e-hayuka@ayagawa.ed.jp</t>
  </si>
  <si>
    <t>琴平</t>
  </si>
  <si>
    <t>琴平町</t>
    <rPh sb="0" eb="3">
      <t>コトヒラチョウ</t>
    </rPh>
    <phoneticPr fontId="2"/>
  </si>
  <si>
    <t>ｺﾄﾋﾗﾁｮｳ</t>
  </si>
  <si>
    <t>ｺﾄﾋﾗ</t>
  </si>
  <si>
    <t>　766-0002</t>
  </si>
  <si>
    <t>仲多度郡琴平町145番地1</t>
    <rPh sb="10" eb="12">
      <t>バンチ</t>
    </rPh>
    <phoneticPr fontId="2"/>
  </si>
  <si>
    <t>0877-73-2831</t>
  </si>
  <si>
    <t>school@e-koto.ed.jp</t>
  </si>
  <si>
    <t>榎井</t>
  </si>
  <si>
    <t>ｴﾅｲ</t>
  </si>
  <si>
    <t>　766-0004</t>
  </si>
  <si>
    <t>仲多度郡琴平町榎井58番地3</t>
    <rPh sb="11" eb="13">
      <t>バンチ</t>
    </rPh>
    <phoneticPr fontId="2"/>
  </si>
  <si>
    <t>0877-73-2494</t>
  </si>
  <si>
    <t>school@e-enai.ed.jp</t>
  </si>
  <si>
    <t>象郷</t>
  </si>
  <si>
    <t>ｿﾞｳｺﾞｳ</t>
  </si>
  <si>
    <t>　766-0006</t>
  </si>
  <si>
    <t>仲多度郡琴平町上櫛梨26番地</t>
    <rPh sb="12" eb="14">
      <t>バンチ</t>
    </rPh>
    <phoneticPr fontId="2"/>
  </si>
  <si>
    <t>0877-73-2830</t>
  </si>
  <si>
    <t>school@e-zogo.ed.jp</t>
  </si>
  <si>
    <t>多度津</t>
  </si>
  <si>
    <t>四箇</t>
  </si>
  <si>
    <t>多度津町</t>
    <rPh sb="0" eb="4">
      <t>タドツチョウ</t>
    </rPh>
    <phoneticPr fontId="2"/>
  </si>
  <si>
    <t>ﾀﾄﾞﾂﾁｮｳ</t>
  </si>
  <si>
    <t>ｼｶ</t>
  </si>
  <si>
    <t>　764-0032</t>
  </si>
  <si>
    <t>仲多度郡多度津町三井433番地1</t>
    <rPh sb="13" eb="15">
      <t>バンチ</t>
    </rPh>
    <phoneticPr fontId="2"/>
  </si>
  <si>
    <t>0877-32-2517</t>
  </si>
  <si>
    <t>info@shikasyo.tadotsu.jp</t>
  </si>
  <si>
    <t>白方</t>
  </si>
  <si>
    <t>ｼﾗｶﾀ</t>
  </si>
  <si>
    <t>　764-0035</t>
  </si>
  <si>
    <t>仲多度郡多度津町奥白方1142番地</t>
    <rPh sb="15" eb="17">
      <t>バンチ</t>
    </rPh>
    <phoneticPr fontId="2"/>
  </si>
  <si>
    <t>0877-32-3331</t>
  </si>
  <si>
    <t>info@shirakatasyo.tadotsu.jp</t>
  </si>
  <si>
    <t>豊原</t>
  </si>
  <si>
    <t>ﾄﾖﾊﾗ</t>
  </si>
  <si>
    <t>　764-0026</t>
  </si>
  <si>
    <t>仲多度郡多度津町南鴨704番地</t>
    <rPh sb="13" eb="15">
      <t>バンチ</t>
    </rPh>
    <phoneticPr fontId="2"/>
  </si>
  <si>
    <t>0877-32-2050</t>
  </si>
  <si>
    <t>info@toyoharasyo.tadotsu.jp</t>
  </si>
  <si>
    <t>ﾀﾄﾞﾂ</t>
  </si>
  <si>
    <t>　764-0011</t>
  </si>
  <si>
    <t>仲多度郡多度津町栄町3丁目1番9号</t>
    <rPh sb="11" eb="13">
      <t>チョウメ</t>
    </rPh>
    <rPh sb="14" eb="15">
      <t>バン</t>
    </rPh>
    <rPh sb="16" eb="17">
      <t>ゴウ</t>
    </rPh>
    <phoneticPr fontId="2"/>
  </si>
  <si>
    <t>0877-33-1616</t>
  </si>
  <si>
    <t>info@tadotsusyo.tadotsu.jp</t>
  </si>
  <si>
    <t>琴南</t>
  </si>
  <si>
    <t>まんのう町</t>
    <rPh sb="4" eb="5">
      <t>チョウ</t>
    </rPh>
    <phoneticPr fontId="2"/>
  </si>
  <si>
    <t>ﾏﾝﾉｳﾁｮｳ</t>
  </si>
  <si>
    <t>ｺﾄﾅﾐ</t>
  </si>
  <si>
    <t>　766-0201</t>
  </si>
  <si>
    <t>仲多度郡まんのう町造田1984番地1</t>
    <rPh sb="15" eb="17">
      <t>バンチ</t>
    </rPh>
    <phoneticPr fontId="2"/>
  </si>
  <si>
    <t>0877-85-2010</t>
  </si>
  <si>
    <t>kotonami-e@kotonami-e.edu.town.manno.kagawa.jp</t>
  </si>
  <si>
    <t>高篠</t>
  </si>
  <si>
    <t>ﾀｶｼﾉ</t>
  </si>
  <si>
    <t>　766-0013</t>
  </si>
  <si>
    <t>仲多度郡まんのう町東高篠139番地</t>
    <rPh sb="15" eb="17">
      <t>バンチ</t>
    </rPh>
    <phoneticPr fontId="2"/>
  </si>
  <si>
    <t>0877-73-3842</t>
  </si>
  <si>
    <t>takashino-e@takashino-e.edu.town.mannou.kagawa.jp</t>
  </si>
  <si>
    <t>四条</t>
  </si>
  <si>
    <t>ｼｼﾞｮｳ</t>
  </si>
  <si>
    <t>　766-0021</t>
  </si>
  <si>
    <t>仲多度郡まんのう町四條732番地</t>
    <rPh sb="14" eb="16">
      <t>バンチ</t>
    </rPh>
    <phoneticPr fontId="2"/>
  </si>
  <si>
    <t>0877-73-5514</t>
  </si>
  <si>
    <t>shijo-e@shijo-e.edu.town.manno.kagawa.jp</t>
  </si>
  <si>
    <t>満濃南</t>
  </si>
  <si>
    <t>ﾏﾝﾉｳﾐﾅﾐ</t>
  </si>
  <si>
    <t>　766-0023</t>
  </si>
  <si>
    <t>仲多度郡まんのう町吉野74番地</t>
    <rPh sb="13" eb="15">
      <t>バンチ</t>
    </rPh>
    <phoneticPr fontId="2"/>
  </si>
  <si>
    <t>0877-79-2110</t>
  </si>
  <si>
    <t>mannom-e@mannom-e.edu.town.manno.kagawa.jp</t>
  </si>
  <si>
    <t>長炭</t>
  </si>
  <si>
    <t>ﾅｶﾞｽﾐ</t>
  </si>
  <si>
    <t>　766-0017</t>
  </si>
  <si>
    <t>仲多度郡まんのう町炭所西1431番地2</t>
    <rPh sb="16" eb="17">
      <t>バン</t>
    </rPh>
    <rPh sb="17" eb="18">
      <t>チ</t>
    </rPh>
    <phoneticPr fontId="2"/>
  </si>
  <si>
    <t>0877-79-2006</t>
  </si>
  <si>
    <t>nagasumi-e@nagasumi-e.edu.town.manno.kagawa.jp</t>
  </si>
  <si>
    <t>仲南</t>
  </si>
  <si>
    <t>ﾁｭｳﾅﾝ</t>
  </si>
  <si>
    <t>　769-0314</t>
  </si>
  <si>
    <t>仲多度郡まんのう町帆山743番地</t>
    <rPh sb="14" eb="16">
      <t>バンチ</t>
    </rPh>
    <phoneticPr fontId="2"/>
  </si>
  <si>
    <t>0877-77-2230</t>
  </si>
  <si>
    <t>chunan-e@chunann-e.edu.town.manno.kagawa.jp</t>
  </si>
  <si>
    <t>KSK</t>
  </si>
  <si>
    <t>ｹｰｴｽｹｰ</t>
  </si>
  <si>
    <t>坂出市川津町2259-1</t>
  </si>
  <si>
    <t>090-1000-5664</t>
  </si>
  <si>
    <t>yamadanogarara@pf6.so-net.ne.jp</t>
  </si>
  <si>
    <t>YKSS</t>
  </si>
  <si>
    <t>ﾜｲｹｰｴｽｴｽ</t>
  </si>
  <si>
    <t>高松市屋島中町３７４－１</t>
  </si>
  <si>
    <t>087-802-7350</t>
  </si>
  <si>
    <t>yashima-1@yashima-f.jp</t>
  </si>
  <si>
    <t>とらまるSC</t>
  </si>
  <si>
    <t>090-1576-9694</t>
  </si>
  <si>
    <t>pulizabeth@mc.pikara.ne.jp</t>
  </si>
  <si>
    <t>綾川JC</t>
    <rPh sb="0" eb="2">
      <t>アヤガワ</t>
    </rPh>
    <phoneticPr fontId="2"/>
  </si>
  <si>
    <t>ｱﾔｶﾞﾜｼﾞｮｷﾞﾝｸﾞｸﾗﾌﾞ</t>
  </si>
  <si>
    <t>090-2789-0816</t>
  </si>
  <si>
    <t>qqvu6wg9k@bell.ocn.ne.jp</t>
  </si>
  <si>
    <t>屋島ｸﾗﾌﾞ</t>
    <rPh sb="0" eb="2">
      <t>ヤシマ</t>
    </rPh>
    <phoneticPr fontId="2"/>
  </si>
  <si>
    <t>ﾔｼﾏｸﾗﾌﾞ</t>
  </si>
  <si>
    <t>高松市屋島西町2453-12</t>
  </si>
  <si>
    <t>090-7787-2184</t>
  </si>
  <si>
    <t>hikarisetubi@nifty.com</t>
  </si>
  <si>
    <t>金山走友会</t>
    <rPh sb="0" eb="2">
      <t>カナヤマ</t>
    </rPh>
    <rPh sb="2" eb="3">
      <t>ソウ</t>
    </rPh>
    <rPh sb="3" eb="4">
      <t>トモ</t>
    </rPh>
    <rPh sb="4" eb="5">
      <t>カイ</t>
    </rPh>
    <phoneticPr fontId="2"/>
  </si>
  <si>
    <t>ｶﾅﾔﾏｿｳﾕｳｶｲ</t>
  </si>
  <si>
    <t>香川RTJ</t>
    <rPh sb="0" eb="2">
      <t>カガワ</t>
    </rPh>
    <phoneticPr fontId="2"/>
  </si>
  <si>
    <t>ｶｶﾞﾜﾚｰｼﾝｸﾞﾁｰﾑｼﾞｭﾆｱ</t>
  </si>
  <si>
    <t>高松市円座町1305‐8</t>
  </si>
  <si>
    <t>090-7145-2737</t>
  </si>
  <si>
    <t>kagawa.racingteam@gmail.com</t>
  </si>
  <si>
    <t>緑ヶ丘ｼﾞｭﾆｱ</t>
    <rPh sb="0" eb="3">
      <t>ミドリガオカ</t>
    </rPh>
    <phoneticPr fontId="2"/>
  </si>
  <si>
    <t>ﾐﾄﾞﾘｶﾞｵｶｼﾞｭﾆｱ</t>
  </si>
  <si>
    <t>768-0033</t>
  </si>
  <si>
    <t>香川県観音寺市新田町1530-1</t>
  </si>
  <si>
    <t>090-8693-1010</t>
  </si>
  <si>
    <t>shigeri441959@yahoo.co.jp</t>
  </si>
  <si>
    <t>中讃JAC</t>
    <rPh sb="0" eb="1">
      <t>ナカ</t>
    </rPh>
    <rPh sb="1" eb="2">
      <t>サン</t>
    </rPh>
    <phoneticPr fontId="2"/>
  </si>
  <si>
    <t>ﾁｭｳｻﾝｼﾞｭﾆｱｸﾗﾌﾞ</t>
  </si>
  <si>
    <t>KMJ</t>
  </si>
  <si>
    <t>ｶｶﾞﾜﾏｽﾞﾀｰｽﾞｼﾞｭﾆｱ</t>
  </si>
  <si>
    <t>高松市高松町1861-12</t>
  </si>
  <si>
    <t>090-2899-5795</t>
  </si>
  <si>
    <t>高松市</t>
    <rPh sb="0" eb="3">
      <t>タカマツシ</t>
    </rPh>
    <phoneticPr fontId="1"/>
  </si>
  <si>
    <t>ﾘﾝｸｽﾎﾟｰﾂﾗﾎﾞ</t>
  </si>
  <si>
    <t>LSL</t>
  </si>
  <si>
    <t>ｿﾗ</t>
  </si>
  <si>
    <t>SORA</t>
  </si>
  <si>
    <t>観音寺市</t>
    <rPh sb="0" eb="4">
      <t>カンオンジシ</t>
    </rPh>
    <phoneticPr fontId="1"/>
  </si>
  <si>
    <t>ｻﾝｶﾝﾘｯｷｮｳ</t>
  </si>
  <si>
    <t>三観陸協</t>
    <rPh sb="0" eb="2">
      <t>サンカン</t>
    </rPh>
    <rPh sb="2" eb="3">
      <t>リク</t>
    </rPh>
    <rPh sb="3" eb="4">
      <t>キョウ</t>
    </rPh>
    <phoneticPr fontId="3"/>
  </si>
  <si>
    <t>ﾄﾗﾏﾙｽﾌﾟﾘﾝﾄｸﾗﾌﾞ</t>
    <phoneticPr fontId="4"/>
  </si>
  <si>
    <t>東かがわ市白鳥１５４０</t>
    <rPh sb="0" eb="1">
      <t>ヒガシ</t>
    </rPh>
    <rPh sb="4" eb="5">
      <t>シ</t>
    </rPh>
    <rPh sb="5" eb="7">
      <t>シロトリ</t>
    </rPh>
    <phoneticPr fontId="2"/>
  </si>
  <si>
    <t>香川県観音寺市柞田町乙１０００番地１</t>
  </si>
  <si>
    <t>丸亀市前塩屋町1丁目３－７</t>
    <rPh sb="0" eb="3">
      <t>マルガメシ</t>
    </rPh>
    <rPh sb="3" eb="4">
      <t>マエ</t>
    </rPh>
    <rPh sb="4" eb="6">
      <t>シオヤ</t>
    </rPh>
    <rPh sb="6" eb="7">
      <t>チョウ</t>
    </rPh>
    <rPh sb="8" eb="10">
      <t>チョウメ</t>
    </rPh>
    <phoneticPr fontId="2"/>
  </si>
  <si>
    <t>090-2780-5039</t>
  </si>
  <si>
    <t>muhammad@mb.pikara.ne.jp</t>
  </si>
  <si>
    <t>香川県高松市松島町2丁目15-30</t>
    <phoneticPr fontId="4"/>
  </si>
  <si>
    <t>香川県観音寺市大野原町大野原688-2</t>
  </si>
  <si>
    <t>769-1611</t>
  </si>
  <si>
    <t>090-6888-1214</t>
  </si>
  <si>
    <t>bsc.sora2021@gmail.com</t>
  </si>
  <si>
    <t>香川県坂出市江尻町710-2</t>
  </si>
  <si>
    <t>090-8692-0251</t>
  </si>
  <si>
    <t>kobayashi-koji@whitefoods.co.jp</t>
  </si>
  <si>
    <t>香川県高松市上天神町371番地1</t>
    <phoneticPr fontId="4"/>
  </si>
  <si>
    <t>090-4788-1086</t>
    <phoneticPr fontId="4"/>
  </si>
  <si>
    <t>linksportslabo@gmail.com</t>
    <phoneticPr fontId="4"/>
  </si>
  <si>
    <t>sprinter_murakami@yahoo.co.jp</t>
  </si>
  <si>
    <t>所属名</t>
    <rPh sb="0" eb="3">
      <t>ショゾクメイ</t>
    </rPh>
    <phoneticPr fontId="4"/>
  </si>
  <si>
    <t>種目</t>
    <rPh sb="0" eb="2">
      <t>シュモク</t>
    </rPh>
    <phoneticPr fontId="4"/>
  </si>
  <si>
    <t>100m</t>
    <phoneticPr fontId="4"/>
  </si>
  <si>
    <t>80mH</t>
    <phoneticPr fontId="4"/>
  </si>
  <si>
    <t>走幅跳</t>
    <rPh sb="0" eb="1">
      <t>ハシ</t>
    </rPh>
    <rPh sb="1" eb="3">
      <t>ハバト</t>
    </rPh>
    <phoneticPr fontId="4"/>
  </si>
  <si>
    <t>走高跳</t>
    <rPh sb="0" eb="1">
      <t>ハシ</t>
    </rPh>
    <rPh sb="1" eb="3">
      <t>タカト</t>
    </rPh>
    <phoneticPr fontId="4"/>
  </si>
  <si>
    <t>ｼﾞｬﾍﾞﾘｯｸﾎﾞｰﾙ投</t>
    <rPh sb="12" eb="13">
      <t>ナ</t>
    </rPh>
    <phoneticPr fontId="4"/>
  </si>
  <si>
    <t>リレー</t>
  </si>
  <si>
    <t>400mR</t>
  </si>
  <si>
    <t>400mRA</t>
  </si>
  <si>
    <t>400mRB</t>
  </si>
  <si>
    <t>400mRC</t>
  </si>
  <si>
    <t>400mRD</t>
  </si>
  <si>
    <t>400mRE</t>
  </si>
  <si>
    <t>400mRF</t>
  </si>
  <si>
    <t>400mRG</t>
  </si>
  <si>
    <t>400mRH</t>
  </si>
  <si>
    <t>400mRI</t>
  </si>
  <si>
    <t>400mRJ</t>
  </si>
  <si>
    <t>400mRK</t>
  </si>
  <si>
    <t>400mRL</t>
  </si>
  <si>
    <t>400mRM</t>
  </si>
  <si>
    <t>400mRN</t>
  </si>
  <si>
    <t>400mRO</t>
  </si>
  <si>
    <t>学年</t>
    <rPh sb="0" eb="2">
      <t>ガクネン</t>
    </rPh>
    <phoneticPr fontId="4"/>
  </si>
  <si>
    <t>性別</t>
    <rPh sb="0" eb="2">
      <t>セイベツ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</si>
  <si>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</si>
  <si>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</si>
  <si>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個人種目</t>
    <rPh sb="0" eb="4">
      <t>コジンシュモク</t>
    </rPh>
    <phoneticPr fontId="4"/>
  </si>
  <si>
    <t>計</t>
    <rPh sb="0" eb="1">
      <t>ケイ</t>
    </rPh>
    <phoneticPr fontId="4"/>
  </si>
  <si>
    <t>個人種目参加者</t>
    <rPh sb="0" eb="4">
      <t>コジンシュモク</t>
    </rPh>
    <rPh sb="4" eb="7">
      <t>サンカシャ</t>
    </rPh>
    <phoneticPr fontId="4"/>
  </si>
  <si>
    <t>×</t>
    <phoneticPr fontId="4"/>
  </si>
  <si>
    <t>=</t>
    <phoneticPr fontId="4"/>
  </si>
  <si>
    <t>小計</t>
    <rPh sb="0" eb="2">
      <t>ショウケイ</t>
    </rPh>
    <phoneticPr fontId="4"/>
  </si>
  <si>
    <t>審判員　氏名（１名以上）　必ず</t>
    <rPh sb="0" eb="3">
      <t>シンパンイン</t>
    </rPh>
    <rPh sb="4" eb="6">
      <t>シメイ</t>
    </rPh>
    <rPh sb="8" eb="9">
      <t>メイ</t>
    </rPh>
    <rPh sb="9" eb="11">
      <t>イジョウ</t>
    </rPh>
    <rPh sb="13" eb="14">
      <t>カナラ</t>
    </rPh>
    <phoneticPr fontId="4"/>
  </si>
  <si>
    <t>香川陸上競技協会会長</t>
    <rPh sb="0" eb="2">
      <t>カガワ</t>
    </rPh>
    <rPh sb="2" eb="4">
      <t>リクジョウ</t>
    </rPh>
    <rPh sb="4" eb="6">
      <t>キョウギ</t>
    </rPh>
    <rPh sb="6" eb="8">
      <t>キョウカイ</t>
    </rPh>
    <rPh sb="8" eb="10">
      <t>カイチョウ</t>
    </rPh>
    <phoneticPr fontId="2"/>
  </si>
  <si>
    <t>殿</t>
    <rPh sb="0" eb="1">
      <t>ドノ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</si>
  <si>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</si>
  <si>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</si>
  <si>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4"/>
  </si>
  <si>
    <t>上記の通り参加料を添えて申し込みます。</t>
    <rPh sb="0" eb="2">
      <t>ジョウキ</t>
    </rPh>
    <rPh sb="3" eb="4">
      <t>トオ</t>
    </rPh>
    <rPh sb="5" eb="8">
      <t>サンカリョウ</t>
    </rPh>
    <rPh sb="9" eb="10">
      <t>ソ</t>
    </rPh>
    <rPh sb="12" eb="13">
      <t>モウ</t>
    </rPh>
    <rPh sb="14" eb="15">
      <t>コ</t>
    </rPh>
    <phoneticPr fontId="2"/>
  </si>
  <si>
    <t>所属長名</t>
    <rPh sb="0" eb="3">
      <t>ショゾクチョウ</t>
    </rPh>
    <rPh sb="3" eb="4">
      <t>メイ</t>
    </rPh>
    <phoneticPr fontId="2"/>
  </si>
  <si>
    <t>印</t>
    <rPh sb="0" eb="1">
      <t>イン</t>
    </rPh>
    <phoneticPr fontId="2"/>
  </si>
  <si>
    <t>指導責任者</t>
    <rPh sb="0" eb="2">
      <t>シドウ</t>
    </rPh>
    <rPh sb="2" eb="5">
      <t>セキニンシャ</t>
    </rPh>
    <phoneticPr fontId="2"/>
  </si>
  <si>
    <t>緊急連絡先</t>
    <rPh sb="0" eb="2">
      <t>キンキュウ</t>
    </rPh>
    <rPh sb="2" eb="5">
      <t>レンラクサキ</t>
    </rPh>
    <phoneticPr fontId="2"/>
  </si>
  <si>
    <t>リレーチーム数</t>
    <rPh sb="6" eb="7">
      <t>スウ</t>
    </rPh>
    <phoneticPr fontId="4"/>
  </si>
  <si>
    <t>リレー確認</t>
    <rPh sb="3" eb="5">
      <t>カクニン</t>
    </rPh>
    <phoneticPr fontId="4"/>
  </si>
  <si>
    <t>ｍ</t>
    <phoneticPr fontId="4"/>
  </si>
  <si>
    <t>ｗ</t>
    <phoneticPr fontId="4"/>
  </si>
  <si>
    <t>　確認のため、所属長の確認を得た申込書（このｼｰﾄを印刷捺印したもの）を、
申し込み先へ期日までに必ず送付してください。
　メールだけの申し込み・期日を過ぎた場合は、受け付けることができません。</t>
    <phoneticPr fontId="4"/>
  </si>
  <si>
    <t>番組編成のために、色のついているところは必ず入力をしてください。
不備がある場合は、申し込みを受け付けない場合があるので、注意してください。</t>
    <rPh sb="9" eb="10">
      <t>イロ</t>
    </rPh>
    <rPh sb="20" eb="21">
      <t>カナラ</t>
    </rPh>
    <rPh sb="22" eb="24">
      <t>ニュウリョク</t>
    </rPh>
    <phoneticPr fontId="4"/>
  </si>
  <si>
    <t>※　リストから選択すると、住所等が反映されます。</t>
    <rPh sb="7" eb="9">
      <t>センタク</t>
    </rPh>
    <rPh sb="13" eb="16">
      <t>ジュウショトウ</t>
    </rPh>
    <rPh sb="17" eb="19">
      <t>ハンエイ</t>
    </rPh>
    <phoneticPr fontId="4"/>
  </si>
  <si>
    <t>姓　名　
のように全角の
空白を入れる</t>
    <rPh sb="0" eb="1">
      <t>セイ</t>
    </rPh>
    <rPh sb="2" eb="3">
      <t>ナ</t>
    </rPh>
    <rPh sb="9" eb="11">
      <t>ゼンカク</t>
    </rPh>
    <rPh sb="13" eb="15">
      <t>クウハク</t>
    </rPh>
    <rPh sb="16" eb="17">
      <t>イ</t>
    </rPh>
    <phoneticPr fontId="4"/>
  </si>
  <si>
    <t>ﾊﾝ ｶｸ　で記入
ｾｲ ﾒｲ は半角で
空白を入れる</t>
    <rPh sb="7" eb="9">
      <t>キニュウ</t>
    </rPh>
    <rPh sb="17" eb="19">
      <t>ハンカク</t>
    </rPh>
    <rPh sb="21" eb="23">
      <t>クウハク</t>
    </rPh>
    <rPh sb="24" eb="25">
      <t>イ</t>
    </rPh>
    <phoneticPr fontId="4"/>
  </si>
  <si>
    <t>リスト
より
選択</t>
    <rPh sb="7" eb="9">
      <t>センタク</t>
    </rPh>
    <phoneticPr fontId="4"/>
  </si>
  <si>
    <t>例</t>
    <rPh sb="0" eb="1">
      <t>レイ</t>
    </rPh>
    <phoneticPr fontId="4"/>
  </si>
  <si>
    <t>必ず４桁で
表記</t>
    <rPh sb="0" eb="1">
      <t>カナラ</t>
    </rPh>
    <rPh sb="3" eb="4">
      <t>ケタ</t>
    </rPh>
    <rPh sb="6" eb="8">
      <t>ヒョウキ</t>
    </rPh>
    <phoneticPr fontId="4"/>
  </si>
  <si>
    <t>リストより
選択</t>
    <rPh sb="6" eb="8">
      <t>センタク</t>
    </rPh>
    <phoneticPr fontId="4"/>
  </si>
  <si>
    <t>１００ｍ、８０ｍＨは
必ず12.34のように
小数点をつける</t>
    <rPh sb="11" eb="12">
      <t>カナラ</t>
    </rPh>
    <rPh sb="23" eb="26">
      <t>ショウスウテン</t>
    </rPh>
    <phoneticPr fontId="4"/>
  </si>
  <si>
    <t>　</t>
    <phoneticPr fontId="4"/>
  </si>
  <si>
    <t>走幅跳、走高跳は３桁
ｼﾞｬﾍﾞﾘｯｸﾎﾞｰﾙ投は４桁
で表記</t>
    <rPh sb="0" eb="1">
      <t>ハシ</t>
    </rPh>
    <rPh sb="1" eb="3">
      <t>ハバト</t>
    </rPh>
    <rPh sb="4" eb="7">
      <t>ハシリタカトビ</t>
    </rPh>
    <rPh sb="9" eb="10">
      <t>ケタ</t>
    </rPh>
    <rPh sb="23" eb="24">
      <t>ナ</t>
    </rPh>
    <rPh sb="26" eb="27">
      <t>ケタ</t>
    </rPh>
    <rPh sb="29" eb="31">
      <t>ヒョウキ</t>
    </rPh>
    <phoneticPr fontId="4"/>
  </si>
  <si>
    <t>選手全員に
同じタイムを記入
５桁で表記</t>
    <rPh sb="0" eb="4">
      <t>センシュゼンイン</t>
    </rPh>
    <rPh sb="6" eb="7">
      <t>オナ</t>
    </rPh>
    <rPh sb="12" eb="14">
      <t>キニュウ</t>
    </rPh>
    <rPh sb="17" eb="18">
      <t>ケタ</t>
    </rPh>
    <rPh sb="19" eb="21">
      <t>ヒョウキ</t>
    </rPh>
    <phoneticPr fontId="4"/>
  </si>
  <si>
    <t>１００ｍ</t>
    <phoneticPr fontId="4"/>
  </si>
  <si>
    <t>走幅跳</t>
    <rPh sb="0" eb="3">
      <t>ソウハバト</t>
    </rPh>
    <phoneticPr fontId="4"/>
  </si>
  <si>
    <t>走高跳</t>
    <rPh sb="0" eb="3">
      <t>ハシリタカトビ</t>
    </rPh>
    <phoneticPr fontId="4"/>
  </si>
  <si>
    <t>８０ｍH</t>
    <phoneticPr fontId="4"/>
  </si>
  <si>
    <t>４００ｍR</t>
  </si>
  <si>
    <t>４００ｍR</t>
    <phoneticPr fontId="4"/>
  </si>
  <si>
    <t>リストより
選択
男２名・女２名から
男３名・女３名の間で
必ずチームを組む
１チームの場合は
４００ｍRを選択
複数チームの場合は
400mRAから選択</t>
    <rPh sb="6" eb="8">
      <t>センタク</t>
    </rPh>
    <rPh sb="10" eb="11">
      <t>オトコ</t>
    </rPh>
    <rPh sb="12" eb="13">
      <t>メイ</t>
    </rPh>
    <rPh sb="14" eb="15">
      <t>オンナ</t>
    </rPh>
    <rPh sb="16" eb="17">
      <t>メイ</t>
    </rPh>
    <rPh sb="20" eb="21">
      <t>オトコ</t>
    </rPh>
    <rPh sb="22" eb="23">
      <t>メイ</t>
    </rPh>
    <rPh sb="24" eb="25">
      <t>オンナ</t>
    </rPh>
    <rPh sb="26" eb="27">
      <t>メイ</t>
    </rPh>
    <rPh sb="28" eb="29">
      <t>アイダ</t>
    </rPh>
    <rPh sb="31" eb="32">
      <t>カナラ</t>
    </rPh>
    <rPh sb="37" eb="38">
      <t>クミ</t>
    </rPh>
    <rPh sb="46" eb="48">
      <t>バアイ</t>
    </rPh>
    <rPh sb="56" eb="58">
      <t>センタク</t>
    </rPh>
    <rPh sb="60" eb="62">
      <t>フクスウ</t>
    </rPh>
    <rPh sb="66" eb="68">
      <t>バアイ</t>
    </rPh>
    <rPh sb="78" eb="80">
      <t>センタク</t>
    </rPh>
    <phoneticPr fontId="4"/>
  </si>
  <si>
    <t>長炭　太郎</t>
    <rPh sb="0" eb="1">
      <t>ナガ</t>
    </rPh>
    <rPh sb="1" eb="2">
      <t>スミ</t>
    </rPh>
    <rPh sb="3" eb="5">
      <t>タロウ</t>
    </rPh>
    <phoneticPr fontId="4"/>
  </si>
  <si>
    <t>ﾅｶﾞｽﾐ ﾀﾛｳ</t>
    <phoneticPr fontId="4"/>
  </si>
  <si>
    <t>長炭　次郎</t>
    <rPh sb="0" eb="1">
      <t>ナガ</t>
    </rPh>
    <rPh sb="1" eb="2">
      <t>スミ</t>
    </rPh>
    <rPh sb="3" eb="5">
      <t>ジロウ</t>
    </rPh>
    <phoneticPr fontId="4"/>
  </si>
  <si>
    <t>ﾅｶﾞｽﾐ ｼﾞﾛｳ</t>
    <phoneticPr fontId="4"/>
  </si>
  <si>
    <t>ｴﾅｲ ﾊﾅｺ</t>
    <phoneticPr fontId="4"/>
  </si>
  <si>
    <t>榎井　夏子</t>
    <rPh sb="0" eb="2">
      <t>エナイ</t>
    </rPh>
    <rPh sb="3" eb="5">
      <t>ナツコ</t>
    </rPh>
    <phoneticPr fontId="4"/>
  </si>
  <si>
    <t>ｴﾅｲ ﾅﾂｺ</t>
    <phoneticPr fontId="4"/>
  </si>
  <si>
    <t>自動入力
されるので
触らない</t>
    <rPh sb="0" eb="4">
      <t>ジドウニュウリョク</t>
    </rPh>
    <rPh sb="11" eb="12">
      <t>サワ</t>
    </rPh>
    <phoneticPr fontId="4"/>
  </si>
  <si>
    <t>榎井　春子</t>
    <rPh sb="0" eb="2">
      <t>エナイ</t>
    </rPh>
    <rPh sb="3" eb="5">
      <t>ハルコ</t>
    </rPh>
    <phoneticPr fontId="4"/>
  </si>
  <si>
    <t>榎井　秋真</t>
    <rPh sb="0" eb="2">
      <t>エナイ</t>
    </rPh>
    <rPh sb="3" eb="4">
      <t>アキ</t>
    </rPh>
    <rPh sb="4" eb="5">
      <t>マ</t>
    </rPh>
    <phoneticPr fontId="4"/>
  </si>
  <si>
    <t>ｴﾅｲ ｼｭｳﾏ</t>
    <phoneticPr fontId="4"/>
  </si>
  <si>
    <t>榎井　冬真</t>
    <rPh sb="0" eb="2">
      <t>エナイ</t>
    </rPh>
    <rPh sb="3" eb="4">
      <t>フユ</t>
    </rPh>
    <rPh sb="4" eb="5">
      <t>マ</t>
    </rPh>
    <phoneticPr fontId="4"/>
  </si>
  <si>
    <t>ｴﾅｲ ﾄｳﾏ</t>
    <phoneticPr fontId="4"/>
  </si>
  <si>
    <t>記録の入力に「,（コンマ）」を使用すると、種目として認識されません。
申し込み期日以降の変更は、すべてオープン参加扱いになります。
また、氏名の漢字について、旧字体等を用いている場合は各学校で確認し、
常用の漢字に変換していただけると幸いです。</t>
    <rPh sb="69" eb="71">
      <t>シメイ</t>
    </rPh>
    <rPh sb="72" eb="74">
      <t>カンジ</t>
    </rPh>
    <rPh sb="79" eb="83">
      <t>キュウジタイトウ</t>
    </rPh>
    <rPh sb="84" eb="85">
      <t>モチ</t>
    </rPh>
    <rPh sb="89" eb="91">
      <t>バアイ</t>
    </rPh>
    <rPh sb="92" eb="95">
      <t>カクガッコウ</t>
    </rPh>
    <rPh sb="96" eb="98">
      <t>カクニン</t>
    </rPh>
    <rPh sb="101" eb="103">
      <t>ジョウヨウ</t>
    </rPh>
    <rPh sb="104" eb="106">
      <t>カンジ</t>
    </rPh>
    <rPh sb="107" eb="109">
      <t>ヘンカン</t>
    </rPh>
    <rPh sb="117" eb="118">
      <t>サイワ</t>
    </rPh>
    <phoneticPr fontId="4"/>
  </si>
  <si>
    <t>西部</t>
    <rPh sb="0" eb="2">
      <t>セイブ</t>
    </rPh>
    <phoneticPr fontId="1"/>
  </si>
  <si>
    <t>宇多津北</t>
    <rPh sb="3" eb="4">
      <t>キタ</t>
    </rPh>
    <phoneticPr fontId="2"/>
  </si>
  <si>
    <t>宇多津</t>
    <phoneticPr fontId="4"/>
  </si>
  <si>
    <t>審判員の欄は必ず１名以上の名前を記入してください。
ハガキの有無に関わらず、７：００からの会場準備にご協力お願いします。</t>
    <rPh sb="30" eb="32">
      <t>ウム</t>
    </rPh>
    <rPh sb="33" eb="34">
      <t>カカ</t>
    </rPh>
    <rPh sb="45" eb="49">
      <t>カイジョウジュンビ</t>
    </rPh>
    <rPh sb="51" eb="53">
      <t>キョウリョク</t>
    </rPh>
    <rPh sb="54" eb="55">
      <t>ネガ</t>
    </rPh>
    <phoneticPr fontId="4"/>
  </si>
  <si>
    <t>9526</t>
    <phoneticPr fontId="4"/>
  </si>
  <si>
    <t>0653</t>
    <phoneticPr fontId="4"/>
  </si>
  <si>
    <t>1122</t>
    <phoneticPr fontId="4"/>
  </si>
  <si>
    <t>8722</t>
    <phoneticPr fontId="4"/>
  </si>
  <si>
    <t>1234</t>
    <phoneticPr fontId="4"/>
  </si>
  <si>
    <t>14.56</t>
    <phoneticPr fontId="4"/>
  </si>
  <si>
    <t>095</t>
    <phoneticPr fontId="4"/>
  </si>
  <si>
    <t>14.12</t>
    <phoneticPr fontId="4"/>
  </si>
  <si>
    <t>333</t>
    <phoneticPr fontId="4"/>
  </si>
  <si>
    <t>3210</t>
    <phoneticPr fontId="4"/>
  </si>
  <si>
    <t>267</t>
    <phoneticPr fontId="4"/>
  </si>
  <si>
    <t>2784</t>
    <phoneticPr fontId="4"/>
  </si>
  <si>
    <t>05768</t>
  </si>
  <si>
    <t>05768</t>
    <phoneticPr fontId="4"/>
  </si>
  <si>
    <t>一人２種目に出場できるが、リレーも１種目とする。
例のように個人種目に２種目出場する場合は、リレーには出場できない。</t>
    <rPh sb="0" eb="2">
      <t>ヒトリ</t>
    </rPh>
    <rPh sb="3" eb="5">
      <t>シュモク</t>
    </rPh>
    <rPh sb="6" eb="8">
      <t>シュツジョウ</t>
    </rPh>
    <rPh sb="18" eb="20">
      <t>シュモク</t>
    </rPh>
    <rPh sb="25" eb="26">
      <t>レイ</t>
    </rPh>
    <rPh sb="30" eb="34">
      <t>コジンシュモク</t>
    </rPh>
    <rPh sb="36" eb="38">
      <t>シュモク</t>
    </rPh>
    <rPh sb="38" eb="40">
      <t>シュツジョウ</t>
    </rPh>
    <rPh sb="42" eb="44">
      <t>バアイ</t>
    </rPh>
    <rPh sb="51" eb="53">
      <t>シュツジョウ</t>
    </rPh>
    <phoneticPr fontId="4"/>
  </si>
  <si>
    <t>ｸﾗﾌﾞ</t>
    <phoneticPr fontId="4"/>
  </si>
  <si>
    <t>リストに学校名やチーム名が無い、または、新しいチームで申込したい場合は、
「申込用紙　NEW」を使用し、申し込みをお願いします。</t>
    <rPh sb="4" eb="7">
      <t>ガッコウメイ</t>
    </rPh>
    <rPh sb="11" eb="12">
      <t>メイ</t>
    </rPh>
    <rPh sb="13" eb="14">
      <t>ナ</t>
    </rPh>
    <rPh sb="20" eb="21">
      <t>アタラ</t>
    </rPh>
    <rPh sb="27" eb="29">
      <t>モウシコミ</t>
    </rPh>
    <rPh sb="32" eb="34">
      <t>バアイ</t>
    </rPh>
    <rPh sb="38" eb="40">
      <t>モウシコミ</t>
    </rPh>
    <rPh sb="40" eb="42">
      <t>ヨウシ</t>
    </rPh>
    <rPh sb="48" eb="50">
      <t>シヨウ</t>
    </rPh>
    <rPh sb="52" eb="53">
      <t>モウ</t>
    </rPh>
    <rPh sb="54" eb="55">
      <t>コ</t>
    </rPh>
    <rPh sb="58" eb="59">
      <t>ネガ</t>
    </rPh>
    <phoneticPr fontId="4"/>
  </si>
  <si>
    <t>令和６年度　第１回　さぬきっ子陸上カーニバル</t>
    <rPh sb="0" eb="2">
      <t>レイワ</t>
    </rPh>
    <rPh sb="3" eb="5">
      <t>ネンド</t>
    </rPh>
    <rPh sb="6" eb="7">
      <t>ダイ</t>
    </rPh>
    <rPh sb="8" eb="9">
      <t>カイ</t>
    </rPh>
    <rPh sb="14" eb="15">
      <t>コ</t>
    </rPh>
    <rPh sb="15" eb="17">
      <t>リクジョウ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</si>
</sst>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   人&quot;"/>
    <numFmt numFmtId="177" formatCode="0&quot;   チーム&quot;"/>
    <numFmt numFmtId="178" formatCode="0&quot;   円&quot;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B"/>
      <family val="1"/>
      <charset val="128"/>
    </font>
    <font>
      <sz val="20"/>
      <color theme="1"/>
      <name val="UD デジタル 教科書体 NK-B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5"/>
      <color theme="1"/>
      <name val="UD デジタル 教科書体 NK-B"/>
      <family val="1"/>
      <charset val="128"/>
    </font>
    <font>
      <sz val="40"/>
      <color theme="1"/>
      <name val="UD デジタル 教科書体 NK-B"/>
      <family val="1"/>
      <charset val="128"/>
    </font>
    <font>
      <sz val="17.5"/>
      <color theme="1"/>
      <name val="UD デジタル 教科書体 NK-B"/>
      <family val="1"/>
      <charset val="128"/>
    </font>
    <font>
      <sz val="30"/>
      <color theme="1"/>
      <name val="UD デジタル 教科書体 NK-B"/>
      <family val="1"/>
      <charset val="128"/>
    </font>
    <font>
      <sz val="30"/>
      <color rgb="FFFF0000"/>
      <name val="UD デジタル 教科書体 NK-B"/>
      <family val="1"/>
      <charset val="128"/>
    </font>
    <font>
      <sz val="10"/>
      <color theme="1"/>
      <name val="UD デジタル 教科書体 NK-B"/>
      <family val="1"/>
      <charset val="128"/>
    </font>
    <font>
      <sz val="30"/>
      <color rgb="FFFFFF00"/>
      <name val="UD デジタル 教科書体 NK-B"/>
      <family val="1"/>
      <charset val="128"/>
    </font>
    <font>
      <sz val="30"/>
      <color theme="0"/>
      <name val="UD デジタル 教科書体 NK-B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1"/>
      </top>
      <bottom style="thin">
        <color theme="0"/>
      </bottom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/>
      <right/>
      <top style="thin">
        <color theme="0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>
      <alignment vertical="center"/>
    </xf>
    <xf numFmtId="176" fontId="8" fillId="0" borderId="22" xfId="0" applyNumberFormat="1" applyFont="1" applyBorder="1" applyAlignment="1">
      <alignment horizontal="center" vertical="center"/>
    </xf>
    <xf numFmtId="176" fontId="8" fillId="0" borderId="0" xfId="0" applyNumberFormat="1" applyFont="1">
      <alignment vertical="center"/>
    </xf>
    <xf numFmtId="176" fontId="8" fillId="0" borderId="0" xfId="0" applyNumberFormat="1" applyFont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178" fontId="8" fillId="0" borderId="2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13" xfId="0" applyFont="1" applyBorder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4" borderId="1" xfId="0" applyFont="1" applyFill="1" applyBorder="1">
      <alignment vertical="center"/>
    </xf>
    <xf numFmtId="0" fontId="8" fillId="4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right" vertical="center"/>
    </xf>
    <xf numFmtId="0" fontId="8" fillId="4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8" fillId="4" borderId="1" xfId="0" applyNumberFormat="1" applyFont="1" applyFill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8" fillId="4" borderId="25" xfId="0" applyFont="1" applyFill="1" applyBorder="1">
      <alignment vertical="center"/>
    </xf>
    <xf numFmtId="0" fontId="8" fillId="4" borderId="25" xfId="0" applyFont="1" applyFill="1" applyBorder="1" applyAlignment="1">
      <alignment horizontal="center" vertical="center"/>
    </xf>
    <xf numFmtId="49" fontId="8" fillId="4" borderId="25" xfId="0" applyNumberFormat="1" applyFont="1" applyFill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0" fontId="8" fillId="4" borderId="22" xfId="0" applyFont="1" applyFill="1" applyBorder="1">
      <alignment vertical="center"/>
    </xf>
    <xf numFmtId="0" fontId="8" fillId="4" borderId="22" xfId="0" applyFont="1" applyFill="1" applyBorder="1" applyAlignment="1">
      <alignment horizontal="center" vertical="center"/>
    </xf>
    <xf numFmtId="49" fontId="8" fillId="4" borderId="22" xfId="0" applyNumberFormat="1" applyFont="1" applyFill="1" applyBorder="1" applyAlignment="1">
      <alignment horizontal="right" vertical="center"/>
    </xf>
    <xf numFmtId="49" fontId="8" fillId="4" borderId="22" xfId="0" applyNumberFormat="1" applyFont="1" applyFill="1" applyBorder="1" applyAlignment="1">
      <alignment horizontal="center" vertical="center"/>
    </xf>
    <xf numFmtId="0" fontId="8" fillId="0" borderId="27" xfId="0" applyFont="1" applyBorder="1">
      <alignment vertical="center"/>
    </xf>
    <xf numFmtId="49" fontId="8" fillId="0" borderId="27" xfId="0" applyNumberFormat="1" applyFont="1" applyBorder="1" applyAlignment="1">
      <alignment horizontal="right" vertical="center"/>
    </xf>
    <xf numFmtId="0" fontId="8" fillId="0" borderId="1" xfId="0" applyFont="1" applyBorder="1">
      <alignment vertical="center"/>
    </xf>
    <xf numFmtId="49" fontId="8" fillId="0" borderId="1" xfId="0" applyNumberFormat="1" applyFont="1" applyBorder="1" applyAlignment="1">
      <alignment horizontal="right" vertical="center"/>
    </xf>
    <xf numFmtId="0" fontId="8" fillId="7" borderId="27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/>
    </xf>
    <xf numFmtId="177" fontId="8" fillId="4" borderId="22" xfId="0" applyNumberFormat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8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176" fontId="8" fillId="4" borderId="22" xfId="0" applyNumberFormat="1" applyFont="1" applyFill="1" applyBorder="1" applyAlignment="1">
      <alignment horizontal="center" vertical="center"/>
    </xf>
    <xf numFmtId="49" fontId="8" fillId="4" borderId="25" xfId="0" applyNumberFormat="1" applyFont="1" applyFill="1" applyBorder="1" applyAlignment="1">
      <alignment horizontal="center" vertical="center" wrapText="1"/>
    </xf>
    <xf numFmtId="49" fontId="8" fillId="4" borderId="26" xfId="0" applyNumberFormat="1" applyFont="1" applyFill="1" applyBorder="1" applyAlignment="1">
      <alignment horizontal="center" vertical="center"/>
    </xf>
    <xf numFmtId="49" fontId="8" fillId="4" borderId="27" xfId="0" applyNumberFormat="1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4" borderId="6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9">
    <dxf>
      <font>
        <color rgb="FFFF0000"/>
      </font>
    </dxf>
    <dxf>
      <fill>
        <patternFill>
          <bgColor theme="0"/>
        </patternFill>
      </fill>
    </dxf>
    <dxf>
      <font>
        <color rgb="FFFF000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linksportslab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873AC-7542-4AD3-BF4E-110299533669}">
  <sheetPr codeName="Sheet1"/>
  <dimension ref="A1:AD70"/>
  <sheetViews>
    <sheetView showZeros="0" tabSelected="1" zoomScale="40" zoomScaleNormal="40" zoomScaleSheetLayoutView="40" workbookViewId="0">
      <selection sqref="A1:M1"/>
    </sheetView>
  </sheetViews>
  <sheetFormatPr defaultColWidth="9" defaultRowHeight="18" x14ac:dyDescent="0.55000000000000004"/>
  <cols>
    <col min="1" max="1" width="5.58203125" style="3" customWidth="1"/>
    <col min="2" max="3" width="20.58203125" style="1" customWidth="1"/>
    <col min="4" max="5" width="5.58203125" style="1" customWidth="1"/>
    <col min="6" max="8" width="18.08203125" style="1" customWidth="1"/>
    <col min="9" max="9" width="28.08203125" style="1" customWidth="1"/>
    <col min="10" max="10" width="18.08203125" style="1" customWidth="1"/>
    <col min="11" max="11" width="28.08203125" style="1" customWidth="1"/>
    <col min="12" max="12" width="25.58203125" style="1" customWidth="1"/>
    <col min="13" max="13" width="28.08203125" style="1" customWidth="1"/>
    <col min="14" max="15" width="0" style="1" hidden="1" customWidth="1"/>
    <col min="16" max="17" width="10.58203125" style="1" customWidth="1"/>
    <col min="18" max="25" width="9" style="1"/>
    <col min="26" max="27" width="8.6640625"/>
    <col min="28" max="28" width="9" style="1"/>
    <col min="29" max="30" width="10.58203125" style="1" hidden="1" customWidth="1"/>
    <col min="31" max="16384" width="9" style="1"/>
  </cols>
  <sheetData>
    <row r="1" spans="1:30" ht="150" customHeight="1" x14ac:dyDescent="0.55000000000000004">
      <c r="A1" s="53" t="s">
        <v>1142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30" ht="100" customHeight="1" x14ac:dyDescent="0.55000000000000004">
      <c r="A2" s="55" t="s">
        <v>1143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30" ht="100" customHeight="1" x14ac:dyDescent="0.55000000000000004">
      <c r="A3" s="66" t="s">
        <v>1194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</row>
    <row r="4" spans="1:30" ht="200.15" customHeight="1" x14ac:dyDescent="0.55000000000000004">
      <c r="A4" s="57" t="s">
        <v>1175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30" ht="100" customHeight="1" x14ac:dyDescent="0.55000000000000004">
      <c r="A5" s="55" t="s">
        <v>1179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30" ht="100" customHeight="1" x14ac:dyDescent="0.55000000000000004">
      <c r="A6" s="69" t="s">
        <v>1196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30" ht="50.15" customHeight="1" x14ac:dyDescent="0.55000000000000004">
      <c r="A7" s="35"/>
      <c r="B7" s="36"/>
      <c r="C7" s="36"/>
      <c r="D7" s="36"/>
      <c r="E7" s="36"/>
      <c r="F7" s="36"/>
      <c r="G7" s="36"/>
      <c r="H7" s="36"/>
      <c r="I7" s="36" t="s">
        <v>1152</v>
      </c>
      <c r="J7" s="36"/>
      <c r="K7" s="36"/>
      <c r="L7" s="36"/>
      <c r="M7" s="36"/>
    </row>
    <row r="8" spans="1:30" s="2" customFormat="1" ht="50.15" customHeight="1" x14ac:dyDescent="0.55000000000000004">
      <c r="A8" s="87" t="s">
        <v>1197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30" s="2" customFormat="1" ht="25" customHeight="1" x14ac:dyDescent="0.55000000000000004">
      <c r="A9" s="88" t="s">
        <v>13</v>
      </c>
      <c r="B9" s="89"/>
      <c r="C9" s="90" t="s">
        <v>14</v>
      </c>
      <c r="D9" s="91"/>
      <c r="E9" s="23" t="s">
        <v>15</v>
      </c>
      <c r="F9" s="92"/>
      <c r="G9" s="93"/>
      <c r="H9" s="24"/>
      <c r="I9" s="94"/>
      <c r="J9" s="95"/>
      <c r="K9" s="95"/>
      <c r="L9" s="90"/>
      <c r="M9" s="25" t="s">
        <v>16</v>
      </c>
    </row>
    <row r="10" spans="1:30" s="2" customFormat="1" ht="25" customHeight="1" x14ac:dyDescent="0.55000000000000004">
      <c r="A10" s="96" t="s">
        <v>1093</v>
      </c>
      <c r="B10" s="97"/>
      <c r="C10" s="98"/>
      <c r="D10" s="99"/>
      <c r="E10" s="100"/>
      <c r="F10" s="101"/>
      <c r="G10" s="102"/>
      <c r="H10" s="26"/>
      <c r="I10" s="103" t="s">
        <v>1144</v>
      </c>
      <c r="J10" s="103"/>
      <c r="K10" s="103"/>
      <c r="L10" s="103"/>
      <c r="M10" s="27"/>
    </row>
    <row r="11" spans="1:30" s="2" customFormat="1" ht="30" customHeight="1" x14ac:dyDescent="0.55000000000000004">
      <c r="A11" s="65" t="s">
        <v>17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1:30" s="2" customFormat="1" ht="30" customHeight="1" x14ac:dyDescent="0.55000000000000004">
      <c r="A12" s="65" t="s">
        <v>18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30" s="2" customFormat="1" ht="30" customHeight="1" x14ac:dyDescent="0.55000000000000004">
      <c r="A13" s="65" t="s">
        <v>19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AC13" s="70" t="s">
        <v>1139</v>
      </c>
      <c r="AD13" s="70"/>
    </row>
    <row r="14" spans="1:30" s="13" customFormat="1" ht="45" customHeight="1" x14ac:dyDescent="0.55000000000000004">
      <c r="A14" s="22" t="s">
        <v>12</v>
      </c>
      <c r="B14" s="22" t="s">
        <v>0</v>
      </c>
      <c r="C14" s="22" t="s">
        <v>1</v>
      </c>
      <c r="D14" s="22" t="s">
        <v>2</v>
      </c>
      <c r="E14" s="22" t="s">
        <v>3</v>
      </c>
      <c r="F14" s="22" t="s">
        <v>4</v>
      </c>
      <c r="G14" s="22" t="s">
        <v>5</v>
      </c>
      <c r="H14" s="22" t="s">
        <v>6</v>
      </c>
      <c r="I14" s="28" t="s">
        <v>7</v>
      </c>
      <c r="J14" s="22" t="s">
        <v>8</v>
      </c>
      <c r="K14" s="28" t="s">
        <v>9</v>
      </c>
      <c r="L14" s="28" t="s">
        <v>10</v>
      </c>
      <c r="M14" s="22" t="s">
        <v>11</v>
      </c>
      <c r="N14" s="13" t="s">
        <v>1140</v>
      </c>
      <c r="O14" s="13" t="s">
        <v>1141</v>
      </c>
      <c r="AC14" s="13" t="s">
        <v>1140</v>
      </c>
      <c r="AD14" s="13" t="s">
        <v>1141</v>
      </c>
    </row>
    <row r="15" spans="1:30" s="15" customFormat="1" ht="33" customHeight="1" x14ac:dyDescent="0.55000000000000004">
      <c r="A15" s="22">
        <v>1</v>
      </c>
      <c r="B15" s="79" t="s">
        <v>1145</v>
      </c>
      <c r="C15" s="79" t="s">
        <v>1146</v>
      </c>
      <c r="D15" s="107" t="s">
        <v>1147</v>
      </c>
      <c r="E15" s="108"/>
      <c r="F15" s="119" t="s">
        <v>1169</v>
      </c>
      <c r="G15" s="76" t="s">
        <v>1149</v>
      </c>
      <c r="H15" s="79" t="s">
        <v>1150</v>
      </c>
      <c r="I15" s="76" t="s">
        <v>1151</v>
      </c>
      <c r="J15" s="79" t="s">
        <v>1150</v>
      </c>
      <c r="K15" s="76" t="s">
        <v>1151</v>
      </c>
      <c r="L15" s="82" t="s">
        <v>1161</v>
      </c>
      <c r="M15" s="76" t="s">
        <v>1154</v>
      </c>
      <c r="N15" s="15" t="str">
        <f t="shared" ref="N15:N56" si="0">AC15</f>
        <v/>
      </c>
      <c r="O15" s="15" t="str">
        <f t="shared" ref="O15:O56" si="1">AD15</f>
        <v/>
      </c>
      <c r="AC15" s="15" t="str">
        <f>IF($E15="男",IF($L15=リスト!$V$2,COUNTIF($L$15:$L15,リスト!$V$2),IF($L15=リスト!$V$3,COUNTIF($L$15:$L15,リスト!$V$3),IF($L15=リスト!$V$4,COUNTIF($L$15:$L15,リスト!$V$4),IF($L15=リスト!$V$5,COUNTIF($L$15:$L15,リスト!$V$5),IF($L15=リスト!$V$6,COUNTIF($L$15:$L15,リスト!$V$6),IF($L15=リスト!$V$7,COUNTIF($L$15:$L15,リスト!$V$7),IF($L15=リスト!$V$8,COUNTIF($L$15:$L15,リスト!$V$8),IF($L15=リスト!$V$9,COUNTIF($L$15:$L15,リスト!$V$9),IF($L15=リスト!$V$10,COUNTIF($L$15:$L15,リスト!$V$10),IF($L15=リスト!$V$11,COUNTIF($L$15:$L15,リスト!$V$11),IF($L15=リスト!$V$12,COUNTIF($L$15:$L15,リスト!$V$12),IF($L15=リスト!$V$13,COUNTIF($L$15:$L15,リスト!$V$13),IF($L15=リスト!$V$14,COUNTIF($L$15:$L15,リスト!$V$14),IF($L15=リスト!$V$15,COUNTIF($L$15:$L15,リスト!$V$15),IF($L15=リスト!$V$16,COUNTIF($L$15:$L15,リスト!$V$16),IF($L15=リスト!$V$17,COUNTIF($L$15:$L15,リスト!$V$17),"")))))))))))))))),"")</f>
        <v/>
      </c>
      <c r="AD15" s="15" t="str">
        <f>IF($E15="女",IF($L15=リスト!$V$2,COUNTIF($L$15:$L15,リスト!$V$2),IF($L15=リスト!$V$3,COUNTIF($L$15:$L15,リスト!$V$3),IF($L15=リスト!$V$4,COUNTIF($L$15:$L15,リスト!$V$4),IF($L15=リスト!$V$5,COUNTIF($L$15:$L15,リスト!$V$5),IF($L15=リスト!$V$6,COUNTIF($L$15:$L15,リスト!$V$6),IF($L15=リスト!$V$7,COUNTIF($L$15:$L15,リスト!$V$7),IF($L15=リスト!$V$8,COUNTIF($L$15:$L15,リスト!$V$8),IF($L15=リスト!$V$9,COUNTIF($L$15:$L15,リスト!$V$9),IF($L15=リスト!$V$10,COUNTIF($L$15:$L15,リスト!$V$10),IF($L15=リスト!$V$11,COUNTIF($L$15:$L15,リスト!$V$11),IF($L15=リスト!$V$12,COUNTIF($L$15:$L15,リスト!$V$12),IF($L15=リスト!$V$13,COUNTIF($L$15:$L15,リスト!$V$13),IF($L15=リスト!$V$14,COUNTIF($L$15:$L15,リスト!$V$14),IF($L15=リスト!$V$15,COUNTIF($L$15:$L15,リスト!$V$15),IF($L15=リスト!$V$16,COUNTIF($L$15:$L15,リスト!$V$16),IF($L15=リスト!$V$17,COUNTIF($L$15:$L15,リスト!$V$17),"")))))))))))))))),"")</f>
        <v/>
      </c>
    </row>
    <row r="16" spans="1:30" s="15" customFormat="1" ht="33" customHeight="1" x14ac:dyDescent="0.55000000000000004">
      <c r="A16" s="22">
        <v>2</v>
      </c>
      <c r="B16" s="80"/>
      <c r="C16" s="85"/>
      <c r="D16" s="109"/>
      <c r="E16" s="110"/>
      <c r="F16" s="120"/>
      <c r="G16" s="77"/>
      <c r="H16" s="80"/>
      <c r="I16" s="77"/>
      <c r="J16" s="80"/>
      <c r="K16" s="77"/>
      <c r="L16" s="83"/>
      <c r="M16" s="77"/>
      <c r="N16" s="15" t="str">
        <f t="shared" si="0"/>
        <v/>
      </c>
      <c r="O16" s="15" t="str">
        <f t="shared" si="1"/>
        <v/>
      </c>
      <c r="AC16" s="15" t="str">
        <f>IF($E16="男",IF($L16=リスト!$V$2,COUNTIF($L$15:$L16,リスト!$V$2),IF($L16=リスト!$V$3,COUNTIF($L$15:$L16,リスト!$V$3),IF($L16=リスト!$V$4,COUNTIF($L$15:$L16,リスト!$V$4),IF($L16=リスト!$V$5,COUNTIF($L$15:$L16,リスト!$V$5),IF($L16=リスト!$V$6,COUNTIF($L$15:$L16,リスト!$V$6),IF($L16=リスト!$V$7,COUNTIF($L$15:$L16,リスト!$V$7),IF($L16=リスト!$V$8,COUNTIF($L$15:$L16,リスト!$V$8),IF($L16=リスト!$V$9,COUNTIF($L$15:$L16,リスト!$V$9),IF($L16=リスト!$V$10,COUNTIF($L$15:$L16,リスト!$V$10),IF($L16=リスト!$V$11,COUNTIF($L$15:$L16,リスト!$V$11),IF($L16=リスト!$V$12,COUNTIF($L$15:$L16,リスト!$V$12),IF($L16=リスト!$V$13,COUNTIF($L$15:$L16,リスト!$V$13),IF($L16=リスト!$V$14,COUNTIF($L$15:$L16,リスト!$V$14),IF($L16=リスト!$V$15,COUNTIF($L$15:$L16,リスト!$V$15),IF($L16=リスト!$V$16,COUNTIF($L$15:$L16,リスト!$V$16),IF($L16=リスト!$V$17,COUNTIF($L$15:$L16,リスト!$V$17),"")))))))))))))))),"")</f>
        <v/>
      </c>
      <c r="AD16" s="15" t="str">
        <f>IF($E16="女",IF($L16=リスト!$V$2,COUNTIF($L$15:$L16,リスト!$V$2),IF($L16=リスト!$V$3,COUNTIF($L$15:$L16,リスト!$V$3),IF($L16=リスト!$V$4,COUNTIF($L$15:$L16,リスト!$V$4),IF($L16=リスト!$V$5,COUNTIF($L$15:$L16,リスト!$V$5),IF($L16=リスト!$V$6,COUNTIF($L$15:$L16,リスト!$V$6),IF($L16=リスト!$V$7,COUNTIF($L$15:$L16,リスト!$V$7),IF($L16=リスト!$V$8,COUNTIF($L$15:$L16,リスト!$V$8),IF($L16=リスト!$V$9,COUNTIF($L$15:$L16,リスト!$V$9),IF($L16=リスト!$V$10,COUNTIF($L$15:$L16,リスト!$V$10),IF($L16=リスト!$V$11,COUNTIF($L$15:$L16,リスト!$V$11),IF($L16=リスト!$V$12,COUNTIF($L$15:$L16,リスト!$V$12),IF($L16=リスト!$V$13,COUNTIF($L$15:$L16,リスト!$V$13),IF($L16=リスト!$V$14,COUNTIF($L$15:$L16,リスト!$V$14),IF($L16=リスト!$V$15,COUNTIF($L$15:$L16,リスト!$V$15),IF($L16=リスト!$V$16,COUNTIF($L$15:$L16,リスト!$V$16),IF($L16=リスト!$V$17,COUNTIF($L$15:$L16,リスト!$V$17),"")))))))))))))))),"")</f>
        <v/>
      </c>
    </row>
    <row r="17" spans="1:30" s="15" customFormat="1" ht="33" customHeight="1" x14ac:dyDescent="0.55000000000000004">
      <c r="A17" s="22">
        <v>3</v>
      </c>
      <c r="B17" s="81"/>
      <c r="C17" s="86"/>
      <c r="D17" s="111"/>
      <c r="E17" s="112"/>
      <c r="F17" s="121"/>
      <c r="G17" s="78"/>
      <c r="H17" s="81"/>
      <c r="I17" s="78"/>
      <c r="J17" s="81"/>
      <c r="K17" s="78"/>
      <c r="L17" s="83"/>
      <c r="M17" s="78"/>
      <c r="N17" s="15" t="str">
        <f t="shared" si="0"/>
        <v/>
      </c>
      <c r="O17" s="15" t="str">
        <f t="shared" si="1"/>
        <v/>
      </c>
      <c r="AC17" s="15" t="str">
        <f>IF($E17="男",IF($L17=リスト!$V$2,COUNTIF($L$15:$L17,リスト!$V$2),IF($L17=リスト!$V$3,COUNTIF($L$15:$L17,リスト!$V$3),IF($L17=リスト!$V$4,COUNTIF($L$15:$L17,リスト!$V$4),IF($L17=リスト!$V$5,COUNTIF($L$15:$L17,リスト!$V$5),IF($L17=リスト!$V$6,COUNTIF($L$15:$L17,リスト!$V$6),IF($L17=リスト!$V$7,COUNTIF($L$15:$L17,リスト!$V$7),IF($L17=リスト!$V$8,COUNTIF($L$15:$L17,リスト!$V$8),IF($L17=リスト!$V$9,COUNTIF($L$15:$L17,リスト!$V$9),IF($L17=リスト!$V$10,COUNTIF($L$15:$L17,リスト!$V$10),IF($L17=リスト!$V$11,COUNTIF($L$15:$L17,リスト!$V$11),IF($L17=リスト!$V$12,COUNTIF($L$15:$L17,リスト!$V$12),IF($L17=リスト!$V$13,COUNTIF($L$15:$L17,リスト!$V$13),IF($L17=リスト!$V$14,COUNTIF($L$15:$L17,リスト!$V$14),IF($L17=リスト!$V$15,COUNTIF($L$15:$L17,リスト!$V$15),IF($L17=リスト!$V$16,COUNTIF($L$15:$L17,リスト!$V$16),IF($L17=リスト!$V$17,COUNTIF($L$15:$L17,リスト!$V$17),"")))))))))))))))),"")</f>
        <v/>
      </c>
      <c r="AD17" s="15" t="str">
        <f>IF($E17="女",IF($L17=リスト!$V$2,COUNTIF($L$15:$L17,リスト!$V$2),IF($L17=リスト!$V$3,COUNTIF($L$15:$L17,リスト!$V$3),IF($L17=リスト!$V$4,COUNTIF($L$15:$L17,リスト!$V$4),IF($L17=リスト!$V$5,COUNTIF($L$15:$L17,リスト!$V$5),IF($L17=リスト!$V$6,COUNTIF($L$15:$L17,リスト!$V$6),IF($L17=リスト!$V$7,COUNTIF($L$15:$L17,リスト!$V$7),IF($L17=リスト!$V$8,COUNTIF($L$15:$L17,リスト!$V$8),IF($L17=リスト!$V$9,COUNTIF($L$15:$L17,リスト!$V$9),IF($L17=リスト!$V$10,COUNTIF($L$15:$L17,リスト!$V$10),IF($L17=リスト!$V$11,COUNTIF($L$15:$L17,リスト!$V$11),IF($L17=リスト!$V$12,COUNTIF($L$15:$L17,リスト!$V$12),IF($L17=リスト!$V$13,COUNTIF($L$15:$L17,リスト!$V$13),IF($L17=リスト!$V$14,COUNTIF($L$15:$L17,リスト!$V$14),IF($L17=リスト!$V$15,COUNTIF($L$15:$L17,リスト!$V$15),IF($L17=リスト!$V$16,COUNTIF($L$15:$L17,リスト!$V$16),IF($L17=リスト!$V$17,COUNTIF($L$15:$L17,リスト!$V$17),"")))))))))))))))),"")</f>
        <v/>
      </c>
    </row>
    <row r="18" spans="1:30" s="15" customFormat="1" ht="33" customHeight="1" x14ac:dyDescent="0.55000000000000004">
      <c r="A18" s="22">
        <v>4</v>
      </c>
      <c r="B18" s="31"/>
      <c r="C18" s="31"/>
      <c r="D18" s="32"/>
      <c r="E18" s="32"/>
      <c r="F18" s="22">
        <f>IF($D18&gt;3,IF($I$10=リスト!$A$3,"附属高松",IF($I$10=リスト!$A$75,"附属坂出",$I$10)),)</f>
        <v>0</v>
      </c>
      <c r="G18" s="37"/>
      <c r="H18" s="32"/>
      <c r="I18" s="76" t="s">
        <v>1153</v>
      </c>
      <c r="J18" s="32"/>
      <c r="K18" s="76" t="s">
        <v>1153</v>
      </c>
      <c r="L18" s="83"/>
      <c r="M18" s="33"/>
      <c r="N18" s="15" t="str">
        <f t="shared" si="0"/>
        <v/>
      </c>
      <c r="O18" s="15" t="str">
        <f t="shared" si="1"/>
        <v/>
      </c>
      <c r="AC18" s="15" t="str">
        <f>IF($E18="男",IF($L18=リスト!$V$2,COUNTIF($L$15:$L18,リスト!$V$2),IF($L18=リスト!$V$3,COUNTIF($L$15:$L18,リスト!$V$3),IF($L18=リスト!$V$4,COUNTIF($L$15:$L18,リスト!$V$4),IF($L18=リスト!$V$5,COUNTIF($L$15:$L18,リスト!$V$5),IF($L18=リスト!$V$6,COUNTIF($L$15:$L18,リスト!$V$6),IF($L18=リスト!$V$7,COUNTIF($L$15:$L18,リスト!$V$7),IF($L18=リスト!$V$8,COUNTIF($L$15:$L18,リスト!$V$8),IF($L18=リスト!$V$9,COUNTIF($L$15:$L18,リスト!$V$9),IF($L18=リスト!$V$10,COUNTIF($L$15:$L18,リスト!$V$10),IF($L18=リスト!$V$11,COUNTIF($L$15:$L18,リスト!$V$11),IF($L18=リスト!$V$12,COUNTIF($L$15:$L18,リスト!$V$12),IF($L18=リスト!$V$13,COUNTIF($L$15:$L18,リスト!$V$13),IF($L18=リスト!$V$14,COUNTIF($L$15:$L18,リスト!$V$14),IF($L18=リスト!$V$15,COUNTIF($L$15:$L18,リスト!$V$15),IF($L18=リスト!$V$16,COUNTIF($L$15:$L18,リスト!$V$16),IF($L18=リスト!$V$17,COUNTIF($L$15:$L18,リスト!$V$17),"")))))))))))))))),"")</f>
        <v/>
      </c>
      <c r="AD18" s="15" t="str">
        <f>IF($E18="女",IF($L18=リスト!$V$2,COUNTIF($L$15:$L18,リスト!$V$2),IF($L18=リスト!$V$3,COUNTIF($L$15:$L18,リスト!$V$3),IF($L18=リスト!$V$4,COUNTIF($L$15:$L18,リスト!$V$4),IF($L18=リスト!$V$5,COUNTIF($L$15:$L18,リスト!$V$5),IF($L18=リスト!$V$6,COUNTIF($L$15:$L18,リスト!$V$6),IF($L18=リスト!$V$7,COUNTIF($L$15:$L18,リスト!$V$7),IF($L18=リスト!$V$8,COUNTIF($L$15:$L18,リスト!$V$8),IF($L18=リスト!$V$9,COUNTIF($L$15:$L18,リスト!$V$9),IF($L18=リスト!$V$10,COUNTIF($L$15:$L18,リスト!$V$10),IF($L18=リスト!$V$11,COUNTIF($L$15:$L18,リスト!$V$11),IF($L18=リスト!$V$12,COUNTIF($L$15:$L18,リスト!$V$12),IF($L18=リスト!$V$13,COUNTIF($L$15:$L18,リスト!$V$13),IF($L18=リスト!$V$14,COUNTIF($L$15:$L18,リスト!$V$14),IF($L18=リスト!$V$15,COUNTIF($L$15:$L18,リスト!$V$15),IF($L18=リスト!$V$16,COUNTIF($L$15:$L18,リスト!$V$16),IF($L18=リスト!$V$17,COUNTIF($L$15:$L18,リスト!$V$17),"")))))))))))))))),"")</f>
        <v/>
      </c>
    </row>
    <row r="19" spans="1:30" s="15" customFormat="1" ht="33" customHeight="1" x14ac:dyDescent="0.55000000000000004">
      <c r="A19" s="22">
        <v>5</v>
      </c>
      <c r="B19" s="31"/>
      <c r="C19" s="31"/>
      <c r="D19" s="32"/>
      <c r="E19" s="32"/>
      <c r="F19" s="22">
        <f>IF($D19&gt;3,IF($I$10=リスト!$A$3,"附属高松",IF($I$10=リスト!$A$75,"附属坂出",$I$10)),)</f>
        <v>0</v>
      </c>
      <c r="G19" s="33"/>
      <c r="H19" s="32"/>
      <c r="I19" s="77"/>
      <c r="J19" s="32"/>
      <c r="K19" s="77"/>
      <c r="L19" s="83"/>
      <c r="M19" s="33"/>
      <c r="N19" s="15" t="str">
        <f t="shared" si="0"/>
        <v/>
      </c>
      <c r="O19" s="15" t="str">
        <f t="shared" si="1"/>
        <v/>
      </c>
      <c r="AC19" s="15" t="str">
        <f>IF($E19="男",IF($L19=リスト!$V$2,COUNTIF($L$15:$L19,リスト!$V$2),IF($L19=リスト!$V$3,COUNTIF($L$15:$L19,リスト!$V$3),IF($L19=リスト!$V$4,COUNTIF($L$15:$L19,リスト!$V$4),IF($L19=リスト!$V$5,COUNTIF($L$15:$L19,リスト!$V$5),IF($L19=リスト!$V$6,COUNTIF($L$15:$L19,リスト!$V$6),IF($L19=リスト!$V$7,COUNTIF($L$15:$L19,リスト!$V$7),IF($L19=リスト!$V$8,COUNTIF($L$15:$L19,リスト!$V$8),IF($L19=リスト!$V$9,COUNTIF($L$15:$L19,リスト!$V$9),IF($L19=リスト!$V$10,COUNTIF($L$15:$L19,リスト!$V$10),IF($L19=リスト!$V$11,COUNTIF($L$15:$L19,リスト!$V$11),IF($L19=リスト!$V$12,COUNTIF($L$15:$L19,リスト!$V$12),IF($L19=リスト!$V$13,COUNTIF($L$15:$L19,リスト!$V$13),IF($L19=リスト!$V$14,COUNTIF($L$15:$L19,リスト!$V$14),IF($L19=リスト!$V$15,COUNTIF($L$15:$L19,リスト!$V$15),IF($L19=リスト!$V$16,COUNTIF($L$15:$L19,リスト!$V$16),IF($L19=リスト!$V$17,COUNTIF($L$15:$L19,リスト!$V$17),"")))))))))))))))),"")</f>
        <v/>
      </c>
      <c r="AD19" s="15" t="str">
        <f>IF($E19="女",IF($L19=リスト!$V$2,COUNTIF($L$15:$L19,リスト!$V$2),IF($L19=リスト!$V$3,COUNTIF($L$15:$L19,リスト!$V$3),IF($L19=リスト!$V$4,COUNTIF($L$15:$L19,リスト!$V$4),IF($L19=リスト!$V$5,COUNTIF($L$15:$L19,リスト!$V$5),IF($L19=リスト!$V$6,COUNTIF($L$15:$L19,リスト!$V$6),IF($L19=リスト!$V$7,COUNTIF($L$15:$L19,リスト!$V$7),IF($L19=リスト!$V$8,COUNTIF($L$15:$L19,リスト!$V$8),IF($L19=リスト!$V$9,COUNTIF($L$15:$L19,リスト!$V$9),IF($L19=リスト!$V$10,COUNTIF($L$15:$L19,リスト!$V$10),IF($L19=リスト!$V$11,COUNTIF($L$15:$L19,リスト!$V$11),IF($L19=リスト!$V$12,COUNTIF($L$15:$L19,リスト!$V$12),IF($L19=リスト!$V$13,COUNTIF($L$15:$L19,リスト!$V$13),IF($L19=リスト!$V$14,COUNTIF($L$15:$L19,リスト!$V$14),IF($L19=リスト!$V$15,COUNTIF($L$15:$L19,リスト!$V$15),IF($L19=リスト!$V$16,COUNTIF($L$15:$L19,リスト!$V$16),IF($L19=リスト!$V$17,COUNTIF($L$15:$L19,リスト!$V$17),"")))))))))))))))),"")</f>
        <v/>
      </c>
    </row>
    <row r="20" spans="1:30" s="15" customFormat="1" ht="33" customHeight="1" x14ac:dyDescent="0.55000000000000004">
      <c r="A20" s="38">
        <v>6</v>
      </c>
      <c r="B20" s="39"/>
      <c r="C20" s="39"/>
      <c r="D20" s="40"/>
      <c r="E20" s="40"/>
      <c r="F20" s="38">
        <f>IF($D20&gt;3,IF($I$10=リスト!$A$3,"附属高松",IF($I$10=リスト!$A$75,"附属坂出",$I$10)),)</f>
        <v>0</v>
      </c>
      <c r="G20" s="41"/>
      <c r="H20" s="40"/>
      <c r="I20" s="77"/>
      <c r="J20" s="40"/>
      <c r="K20" s="77"/>
      <c r="L20" s="83"/>
      <c r="M20" s="41"/>
      <c r="N20" s="15" t="str">
        <f t="shared" si="0"/>
        <v/>
      </c>
      <c r="O20" s="15" t="str">
        <f t="shared" si="1"/>
        <v/>
      </c>
      <c r="AC20" s="15" t="str">
        <f>IF($E20="男",IF($L20=リスト!$V$2,COUNTIF($L$15:$L20,リスト!$V$2),IF($L20=リスト!$V$3,COUNTIF($L$15:$L20,リスト!$V$3),IF($L20=リスト!$V$4,COUNTIF($L$15:$L20,リスト!$V$4),IF($L20=リスト!$V$5,COUNTIF($L$15:$L20,リスト!$V$5),IF($L20=リスト!$V$6,COUNTIF($L$15:$L20,リスト!$V$6),IF($L20=リスト!$V$7,COUNTIF($L$15:$L20,リスト!$V$7),IF($L20=リスト!$V$8,COUNTIF($L$15:$L20,リスト!$V$8),IF($L20=リスト!$V$9,COUNTIF($L$15:$L20,リスト!$V$9),IF($L20=リスト!$V$10,COUNTIF($L$15:$L20,リスト!$V$10),IF($L20=リスト!$V$11,COUNTIF($L$15:$L20,リスト!$V$11),IF($L20=リスト!$V$12,COUNTIF($L$15:$L20,リスト!$V$12),IF($L20=リスト!$V$13,COUNTIF($L$15:$L20,リスト!$V$13),IF($L20=リスト!$V$14,COUNTIF($L$15:$L20,リスト!$V$14),IF($L20=リスト!$V$15,COUNTIF($L$15:$L20,リスト!$V$15),IF($L20=リスト!$V$16,COUNTIF($L$15:$L20,リスト!$V$16),IF($L20=リスト!$V$17,COUNTIF($L$15:$L20,リスト!$V$17),"")))))))))))))))),"")</f>
        <v/>
      </c>
      <c r="AD20" s="15" t="str">
        <f>IF($E20="女",IF($L20=リスト!$V$2,COUNTIF($L$15:$L20,リスト!$V$2),IF($L20=リスト!$V$3,COUNTIF($L$15:$L20,リスト!$V$3),IF($L20=リスト!$V$4,COUNTIF($L$15:$L20,リスト!$V$4),IF($L20=リスト!$V$5,COUNTIF($L$15:$L20,リスト!$V$5),IF($L20=リスト!$V$6,COUNTIF($L$15:$L20,リスト!$V$6),IF($L20=リスト!$V$7,COUNTIF($L$15:$L20,リスト!$V$7),IF($L20=リスト!$V$8,COUNTIF($L$15:$L20,リスト!$V$8),IF($L20=リスト!$V$9,COUNTIF($L$15:$L20,リスト!$V$9),IF($L20=リスト!$V$10,COUNTIF($L$15:$L20,リスト!$V$10),IF($L20=リスト!$V$11,COUNTIF($L$15:$L20,リスト!$V$11),IF($L20=リスト!$V$12,COUNTIF($L$15:$L20,リスト!$V$12),IF($L20=リスト!$V$13,COUNTIF($L$15:$L20,リスト!$V$13),IF($L20=リスト!$V$14,COUNTIF($L$15:$L20,リスト!$V$14),IF($L20=リスト!$V$15,COUNTIF($L$15:$L20,リスト!$V$15),IF($L20=リスト!$V$16,COUNTIF($L$15:$L20,リスト!$V$16),IF($L20=リスト!$V$17,COUNTIF($L$15:$L20,リスト!$V$17),"")))))))))))))))),"")</f>
        <v/>
      </c>
    </row>
    <row r="21" spans="1:30" s="15" customFormat="1" ht="33" customHeight="1" x14ac:dyDescent="0.55000000000000004">
      <c r="A21" s="14">
        <v>7</v>
      </c>
      <c r="B21" s="43"/>
      <c r="C21" s="43"/>
      <c r="D21" s="44"/>
      <c r="E21" s="44"/>
      <c r="F21" s="14"/>
      <c r="G21" s="45"/>
      <c r="H21" s="44"/>
      <c r="I21" s="46"/>
      <c r="J21" s="44"/>
      <c r="K21" s="46"/>
      <c r="L21" s="83"/>
      <c r="M21" s="45"/>
    </row>
    <row r="22" spans="1:30" s="15" customFormat="1" ht="33" customHeight="1" x14ac:dyDescent="0.55000000000000004">
      <c r="A22" s="14">
        <v>8</v>
      </c>
      <c r="B22" s="43"/>
      <c r="C22" s="43"/>
      <c r="D22" s="44"/>
      <c r="E22" s="44"/>
      <c r="F22" s="14"/>
      <c r="G22" s="45"/>
      <c r="H22" s="44"/>
      <c r="I22" s="46"/>
      <c r="J22" s="44"/>
      <c r="K22" s="46"/>
      <c r="L22" s="84"/>
      <c r="M22" s="45"/>
    </row>
    <row r="23" spans="1:30" s="15" customFormat="1" ht="33" customHeight="1" x14ac:dyDescent="0.55000000000000004">
      <c r="A23" s="113" t="s">
        <v>1148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5"/>
      <c r="N23" s="15" t="str">
        <f t="shared" si="0"/>
        <v/>
      </c>
      <c r="O23" s="15" t="str">
        <f t="shared" si="1"/>
        <v/>
      </c>
      <c r="AC23" s="15" t="str">
        <f>IF($E23="男",IF($L23=リスト!$V$2,COUNTIF($L$15:$L23,リスト!$V$2),IF($L23=リスト!$V$3,COUNTIF($L$15:$L23,リスト!$V$3),IF($L23=リスト!$V$4,COUNTIF($L$15:$L23,リスト!$V$4),IF($L23=リスト!$V$5,COUNTIF($L$15:$L23,リスト!$V$5),IF($L23=リスト!$V$6,COUNTIF($L$15:$L23,リスト!$V$6),IF($L23=リスト!$V$7,COUNTIF($L$15:$L23,リスト!$V$7),IF($L23=リスト!$V$8,COUNTIF($L$15:$L23,リスト!$V$8),IF($L23=リスト!$V$9,COUNTIF($L$15:$L23,リスト!$V$9),IF($L23=リスト!$V$10,COUNTIF($L$15:$L23,リスト!$V$10),IF($L23=リスト!$V$11,COUNTIF($L$15:$L23,リスト!$V$11),IF($L23=リスト!$V$12,COUNTIF($L$15:$L23,リスト!$V$12),IF($L23=リスト!$V$13,COUNTIF($L$15:$L23,リスト!$V$13),IF($L23=リスト!$V$14,COUNTIF($L$15:$L23,リスト!$V$14),IF($L23=リスト!$V$15,COUNTIF($L$15:$L23,リスト!$V$15),IF($L23=リスト!$V$16,COUNTIF($L$15:$L23,リスト!$V$16),IF($L23=リスト!$V$17,COUNTIF($L$15:$L23,リスト!$V$17),"")))))))))))))))),"")</f>
        <v/>
      </c>
      <c r="AD23" s="15" t="str">
        <f>IF($E23="女",IF($L23=リスト!$V$2,COUNTIF($L$15:$L23,リスト!$V$2),IF($L23=リスト!$V$3,COUNTIF($L$15:$L23,リスト!$V$3),IF($L23=リスト!$V$4,COUNTIF($L$15:$L23,リスト!$V$4),IF($L23=リスト!$V$5,COUNTIF($L$15:$L23,リスト!$V$5),IF($L23=リスト!$V$6,COUNTIF($L$15:$L23,リスト!$V$6),IF($L23=リスト!$V$7,COUNTIF($L$15:$L23,リスト!$V$7),IF($L23=リスト!$V$8,COUNTIF($L$15:$L23,リスト!$V$8),IF($L23=リスト!$V$9,COUNTIF($L$15:$L23,リスト!$V$9),IF($L23=リスト!$V$10,COUNTIF($L$15:$L23,リスト!$V$10),IF($L23=リスト!$V$11,COUNTIF($L$15:$L23,リスト!$V$11),IF($L23=リスト!$V$12,COUNTIF($L$15:$L23,リスト!$V$12),IF($L23=リスト!$V$13,COUNTIF($L$15:$L23,リスト!$V$13),IF($L23=リスト!$V$14,COUNTIF($L$15:$L23,リスト!$V$14),IF($L23=リスト!$V$15,COUNTIF($L$15:$L23,リスト!$V$15),IF($L23=リスト!$V$16,COUNTIF($L$15:$L23,リスト!$V$16),IF($L23=リスト!$V$17,COUNTIF($L$15:$L23,リスト!$V$17),"")))))))))))))))),"")</f>
        <v/>
      </c>
    </row>
    <row r="24" spans="1:30" s="15" customFormat="1" ht="33" customHeight="1" x14ac:dyDescent="0.55000000000000004">
      <c r="A24" s="116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8"/>
      <c r="N24" s="15" t="str">
        <f t="shared" si="0"/>
        <v/>
      </c>
      <c r="O24" s="15" t="str">
        <f t="shared" si="1"/>
        <v/>
      </c>
      <c r="AC24" s="15" t="str">
        <f>IF($E24="男",IF($L24=リスト!$V$2,COUNTIF($L$15:$L24,リスト!$V$2),IF($L24=リスト!$V$3,COUNTIF($L$15:$L24,リスト!$V$3),IF($L24=リスト!$V$4,COUNTIF($L$15:$L24,リスト!$V$4),IF($L24=リスト!$V$5,COUNTIF($L$15:$L24,リスト!$V$5),IF($L24=リスト!$V$6,COUNTIF($L$15:$L24,リスト!$V$6),IF($L24=リスト!$V$7,COUNTIF($L$15:$L24,リスト!$V$7),IF($L24=リスト!$V$8,COUNTIF($L$15:$L24,リスト!$V$8),IF($L24=リスト!$V$9,COUNTIF($L$15:$L24,リスト!$V$9),IF($L24=リスト!$V$10,COUNTIF($L$15:$L24,リスト!$V$10),IF($L24=リスト!$V$11,COUNTIF($L$15:$L24,リスト!$V$11),IF($L24=リスト!$V$12,COUNTIF($L$15:$L24,リスト!$V$12),IF($L24=リスト!$V$13,COUNTIF($L$15:$L24,リスト!$V$13),IF($L24=リスト!$V$14,COUNTIF($L$15:$L24,リスト!$V$14),IF($L24=リスト!$V$15,COUNTIF($L$15:$L24,リスト!$V$15),IF($L24=リスト!$V$16,COUNTIF($L$15:$L24,リスト!$V$16),IF($L24=リスト!$V$17,COUNTIF($L$15:$L24,リスト!$V$17),"")))))))))))))))),"")</f>
        <v/>
      </c>
      <c r="AD24" s="15" t="str">
        <f>IF($E24="女",IF($L24=リスト!$V$2,COUNTIF($L$15:$L24,リスト!$V$2),IF($L24=リスト!$V$3,COUNTIF($L$15:$L24,リスト!$V$3),IF($L24=リスト!$V$4,COUNTIF($L$15:$L24,リスト!$V$4),IF($L24=リスト!$V$5,COUNTIF($L$15:$L24,リスト!$V$5),IF($L24=リスト!$V$6,COUNTIF($L$15:$L24,リスト!$V$6),IF($L24=リスト!$V$7,COUNTIF($L$15:$L24,リスト!$V$7),IF($L24=リスト!$V$8,COUNTIF($L$15:$L24,リスト!$V$8),IF($L24=リスト!$V$9,COUNTIF($L$15:$L24,リスト!$V$9),IF($L24=リスト!$V$10,COUNTIF($L$15:$L24,リスト!$V$10),IF($L24=リスト!$V$11,COUNTIF($L$15:$L24,リスト!$V$11),IF($L24=リスト!$V$12,COUNTIF($L$15:$L24,リスト!$V$12),IF($L24=リスト!$V$13,COUNTIF($L$15:$L24,リスト!$V$13),IF($L24=リスト!$V$14,COUNTIF($L$15:$L24,リスト!$V$14),IF($L24=リスト!$V$15,COUNTIF($L$15:$L24,リスト!$V$15),IF($L24=リスト!$V$16,COUNTIF($L$15:$L24,リスト!$V$16),IF($L24=リスト!$V$17,COUNTIF($L$15:$L24,リスト!$V$17),"")))))))))))))))),"")</f>
        <v/>
      </c>
    </row>
    <row r="25" spans="1:30" s="15" customFormat="1" ht="33" customHeight="1" x14ac:dyDescent="0.55000000000000004">
      <c r="A25" s="42">
        <v>9</v>
      </c>
      <c r="B25" s="47" t="s">
        <v>1162</v>
      </c>
      <c r="C25" s="47" t="s">
        <v>1163</v>
      </c>
      <c r="D25" s="42">
        <v>5</v>
      </c>
      <c r="E25" s="42" t="s">
        <v>1119</v>
      </c>
      <c r="F25" s="51"/>
      <c r="G25" s="48" t="s">
        <v>1180</v>
      </c>
      <c r="H25" s="42" t="s">
        <v>1155</v>
      </c>
      <c r="I25" s="48" t="s">
        <v>1185</v>
      </c>
      <c r="J25" s="42" t="s">
        <v>1156</v>
      </c>
      <c r="K25" s="48" t="s">
        <v>1190</v>
      </c>
      <c r="L25" s="42"/>
      <c r="M25" s="48"/>
      <c r="N25" s="15" t="str">
        <f t="shared" si="0"/>
        <v/>
      </c>
      <c r="O25" s="15" t="str">
        <f t="shared" si="1"/>
        <v/>
      </c>
      <c r="AC25" s="15" t="str">
        <f>IF($E25="男",IF($L25=リスト!$V$2,COUNTIF($L$15:$L25,リスト!$V$2),IF($L25=リスト!$V$3,COUNTIF($L$15:$L25,リスト!$V$3),IF($L25=リスト!$V$4,COUNTIF($L$15:$L25,リスト!$V$4),IF($L25=リスト!$V$5,COUNTIF($L$15:$L25,リスト!$V$5),IF($L25=リスト!$V$6,COUNTIF($L$15:$L25,リスト!$V$6),IF($L25=リスト!$V$7,COUNTIF($L$15:$L25,リスト!$V$7),IF($L25=リスト!$V$8,COUNTIF($L$15:$L25,リスト!$V$8),IF($L25=リスト!$V$9,COUNTIF($L$15:$L25,リスト!$V$9),IF($L25=リスト!$V$10,COUNTIF($L$15:$L25,リスト!$V$10),IF($L25=リスト!$V$11,COUNTIF($L$15:$L25,リスト!$V$11),IF($L25=リスト!$V$12,COUNTIF($L$15:$L25,リスト!$V$12),IF($L25=リスト!$V$13,COUNTIF($L$15:$L25,リスト!$V$13),IF($L25=リスト!$V$14,COUNTIF($L$15:$L25,リスト!$V$14),IF($L25=リスト!$V$15,COUNTIF($L$15:$L25,リスト!$V$15),IF($L25=リスト!$V$16,COUNTIF($L$15:$L25,リスト!$V$16),IF($L25=リスト!$V$17,COUNTIF($L$15:$L25,リスト!$V$17),"")))))))))))))))),"")</f>
        <v/>
      </c>
      <c r="AD25" s="15" t="str">
        <f>IF($E25="女",IF($L25=リスト!$V$2,COUNTIF($L$15:$L25,リスト!$V$2),IF($L25=リスト!$V$3,COUNTIF($L$15:$L25,リスト!$V$3),IF($L25=リスト!$V$4,COUNTIF($L$15:$L25,リスト!$V$4),IF($L25=リスト!$V$5,COUNTIF($L$15:$L25,リスト!$V$5),IF($L25=リスト!$V$6,COUNTIF($L$15:$L25,リスト!$V$6),IF($L25=リスト!$V$7,COUNTIF($L$15:$L25,リスト!$V$7),IF($L25=リスト!$V$8,COUNTIF($L$15:$L25,リスト!$V$8),IF($L25=リスト!$V$9,COUNTIF($L$15:$L25,リスト!$V$9),IF($L25=リスト!$V$10,COUNTIF($L$15:$L25,リスト!$V$10),IF($L25=リスト!$V$11,COUNTIF($L$15:$L25,リスト!$V$11),IF($L25=リスト!$V$12,COUNTIF($L$15:$L25,リスト!$V$12),IF($L25=リスト!$V$13,COUNTIF($L$15:$L25,リスト!$V$13),IF($L25=リスト!$V$14,COUNTIF($L$15:$L25,リスト!$V$14),IF($L25=リスト!$V$15,COUNTIF($L$15:$L25,リスト!$V$15),IF($L25=リスト!$V$16,COUNTIF($L$15:$L25,リスト!$V$16),IF($L25=リスト!$V$17,COUNTIF($L$15:$L25,リスト!$V$17),"")))))))))))))))),"")</f>
        <v/>
      </c>
    </row>
    <row r="26" spans="1:30" s="15" customFormat="1" ht="33" customHeight="1" x14ac:dyDescent="0.55000000000000004">
      <c r="A26" s="22">
        <v>10</v>
      </c>
      <c r="B26" s="49" t="s">
        <v>1164</v>
      </c>
      <c r="C26" s="49" t="s">
        <v>1165</v>
      </c>
      <c r="D26" s="22">
        <v>5</v>
      </c>
      <c r="E26" s="22" t="s">
        <v>1120</v>
      </c>
      <c r="F26" s="52"/>
      <c r="G26" s="50" t="s">
        <v>1181</v>
      </c>
      <c r="H26" s="22" t="s">
        <v>1157</v>
      </c>
      <c r="I26" s="50" t="s">
        <v>1186</v>
      </c>
      <c r="J26" s="22" t="s">
        <v>1099</v>
      </c>
      <c r="K26" s="50" t="s">
        <v>1191</v>
      </c>
      <c r="L26" s="22"/>
      <c r="M26" s="50"/>
      <c r="N26" s="15" t="str">
        <f t="shared" si="0"/>
        <v/>
      </c>
      <c r="O26" s="15" t="str">
        <f t="shared" si="1"/>
        <v/>
      </c>
      <c r="AC26" s="15" t="str">
        <f>IF($E26="男",IF($L26=リスト!$V$2,COUNTIF($L$15:$L26,リスト!$V$2),IF($L26=リスト!$V$3,COUNTIF($L$15:$L26,リスト!$V$3),IF($L26=リスト!$V$4,COUNTIF($L$15:$L26,リスト!$V$4),IF($L26=リスト!$V$5,COUNTIF($L$15:$L26,リスト!$V$5),IF($L26=リスト!$V$6,COUNTIF($L$15:$L26,リスト!$V$6),IF($L26=リスト!$V$7,COUNTIF($L$15:$L26,リスト!$V$7),IF($L26=リスト!$V$8,COUNTIF($L$15:$L26,リスト!$V$8),IF($L26=リスト!$V$9,COUNTIF($L$15:$L26,リスト!$V$9),IF($L26=リスト!$V$10,COUNTIF($L$15:$L26,リスト!$V$10),IF($L26=リスト!$V$11,COUNTIF($L$15:$L26,リスト!$V$11),IF($L26=リスト!$V$12,COUNTIF($L$15:$L26,リスト!$V$12),IF($L26=リスト!$V$13,COUNTIF($L$15:$L26,リスト!$V$13),IF($L26=リスト!$V$14,COUNTIF($L$15:$L26,リスト!$V$14),IF($L26=リスト!$V$15,COUNTIF($L$15:$L26,リスト!$V$15),IF($L26=リスト!$V$16,COUNTIF($L$15:$L26,リスト!$V$16),IF($L26=リスト!$V$17,COUNTIF($L$15:$L26,リスト!$V$17),"")))))))))))))))),"")</f>
        <v/>
      </c>
      <c r="AD26" s="15" t="str">
        <f>IF($E26="女",IF($L26=リスト!$V$2,COUNTIF($L$15:$L26,リスト!$V$2),IF($L26=リスト!$V$3,COUNTIF($L$15:$L26,リスト!$V$3),IF($L26=リスト!$V$4,COUNTIF($L$15:$L26,リスト!$V$4),IF($L26=リスト!$V$5,COUNTIF($L$15:$L26,リスト!$V$5),IF($L26=リスト!$V$6,COUNTIF($L$15:$L26,リスト!$V$6),IF($L26=リスト!$V$7,COUNTIF($L$15:$L26,リスト!$V$7),IF($L26=リスト!$V$8,COUNTIF($L$15:$L26,リスト!$V$8),IF($L26=リスト!$V$9,COUNTIF($L$15:$L26,リスト!$V$9),IF($L26=リスト!$V$10,COUNTIF($L$15:$L26,リスト!$V$10),IF($L26=リスト!$V$11,COUNTIF($L$15:$L26,リスト!$V$11),IF($L26=リスト!$V$12,COUNTIF($L$15:$L26,リスト!$V$12),IF($L26=リスト!$V$13,COUNTIF($L$15:$L26,リスト!$V$13),IF($L26=リスト!$V$14,COUNTIF($L$15:$L26,リスト!$V$14),IF($L26=リスト!$V$15,COUNTIF($L$15:$L26,リスト!$V$15),IF($L26=リスト!$V$16,COUNTIF($L$15:$L26,リスト!$V$16),IF($L26=リスト!$V$17,COUNTIF($L$15:$L26,リスト!$V$17),"")))))))))))))))),"")</f>
        <v/>
      </c>
    </row>
    <row r="27" spans="1:30" s="15" customFormat="1" ht="33" customHeight="1" x14ac:dyDescent="0.55000000000000004">
      <c r="A27" s="22">
        <v>11</v>
      </c>
      <c r="B27" s="49" t="s">
        <v>1170</v>
      </c>
      <c r="C27" s="49" t="s">
        <v>1166</v>
      </c>
      <c r="D27" s="22">
        <v>6</v>
      </c>
      <c r="E27" s="22" t="s">
        <v>1120</v>
      </c>
      <c r="F27" s="52"/>
      <c r="G27" s="50" t="s">
        <v>1182</v>
      </c>
      <c r="H27" s="22" t="s">
        <v>1158</v>
      </c>
      <c r="I27" s="50" t="s">
        <v>1187</v>
      </c>
      <c r="J27" s="22"/>
      <c r="K27" s="50"/>
      <c r="L27" s="22" t="s">
        <v>1160</v>
      </c>
      <c r="M27" s="50" t="s">
        <v>1193</v>
      </c>
      <c r="N27" s="15" t="str">
        <f t="shared" si="0"/>
        <v/>
      </c>
      <c r="O27" s="15" t="str">
        <f t="shared" si="1"/>
        <v/>
      </c>
      <c r="AC27" s="15" t="str">
        <f>IF($E27="男",IF($L27=リスト!$V$2,COUNTIF($L$15:$L27,リスト!$V$2),IF($L27=リスト!$V$3,COUNTIF($L$15:$L27,リスト!$V$3),IF($L27=リスト!$V$4,COUNTIF($L$15:$L27,リスト!$V$4),IF($L27=リスト!$V$5,COUNTIF($L$15:$L27,リスト!$V$5),IF($L27=リスト!$V$6,COUNTIF($L$15:$L27,リスト!$V$6),IF($L27=リスト!$V$7,COUNTIF($L$15:$L27,リスト!$V$7),IF($L27=リスト!$V$8,COUNTIF($L$15:$L27,リスト!$V$8),IF($L27=リスト!$V$9,COUNTIF($L$15:$L27,リスト!$V$9),IF($L27=リスト!$V$10,COUNTIF($L$15:$L27,リスト!$V$10),IF($L27=リスト!$V$11,COUNTIF($L$15:$L27,リスト!$V$11),IF($L27=リスト!$V$12,COUNTIF($L$15:$L27,リスト!$V$12),IF($L27=リスト!$V$13,COUNTIF($L$15:$L27,リスト!$V$13),IF($L27=リスト!$V$14,COUNTIF($L$15:$L27,リスト!$V$14),IF($L27=リスト!$V$15,COUNTIF($L$15:$L27,リスト!$V$15),IF($L27=リスト!$V$16,COUNTIF($L$15:$L27,リスト!$V$16),IF($L27=リスト!$V$17,COUNTIF($L$15:$L27,リスト!$V$17),"")))))))))))))))),"")</f>
        <v/>
      </c>
      <c r="AD27" s="15" t="str">
        <f>IF($E27="女",IF($L27=リスト!$V$2,COUNTIF($L$15:$L27,リスト!$V$2),IF($L27=リスト!$V$3,COUNTIF($L$15:$L27,リスト!$V$3),IF($L27=リスト!$V$4,COUNTIF($L$15:$L27,リスト!$V$4),IF($L27=リスト!$V$5,COUNTIF($L$15:$L27,リスト!$V$5),IF($L27=リスト!$V$6,COUNTIF($L$15:$L27,リスト!$V$6),IF($L27=リスト!$V$7,COUNTIF($L$15:$L27,リスト!$V$7),IF($L27=リスト!$V$8,COUNTIF($L$15:$L27,リスト!$V$8),IF($L27=リスト!$V$9,COUNTIF($L$15:$L27,リスト!$V$9),IF($L27=リスト!$V$10,COUNTIF($L$15:$L27,リスト!$V$10),IF($L27=リスト!$V$11,COUNTIF($L$15:$L27,リスト!$V$11),IF($L27=リスト!$V$12,COUNTIF($L$15:$L27,リスト!$V$12),IF($L27=リスト!$V$13,COUNTIF($L$15:$L27,リスト!$V$13),IF($L27=リスト!$V$14,COUNTIF($L$15:$L27,リスト!$V$14),IF($L27=リスト!$V$15,COUNTIF($L$15:$L27,リスト!$V$15),IF($L27=リスト!$V$16,COUNTIF($L$15:$L27,リスト!$V$16),IF($L27=リスト!$V$17,COUNTIF($L$15:$L27,リスト!$V$17),"")))))))))))))))),"")</f>
        <v/>
      </c>
    </row>
    <row r="28" spans="1:30" s="15" customFormat="1" ht="33" customHeight="1" x14ac:dyDescent="0.55000000000000004">
      <c r="A28" s="22">
        <v>12</v>
      </c>
      <c r="B28" s="49" t="s">
        <v>1167</v>
      </c>
      <c r="C28" s="49" t="s">
        <v>1168</v>
      </c>
      <c r="D28" s="22">
        <v>6</v>
      </c>
      <c r="E28" s="22" t="s">
        <v>1120</v>
      </c>
      <c r="F28" s="52"/>
      <c r="G28" s="50" t="s">
        <v>1183</v>
      </c>
      <c r="H28" s="22" t="s">
        <v>1156</v>
      </c>
      <c r="I28" s="50" t="s">
        <v>1188</v>
      </c>
      <c r="J28" s="22"/>
      <c r="K28" s="50"/>
      <c r="L28" s="22" t="s">
        <v>1159</v>
      </c>
      <c r="M28" s="50" t="s">
        <v>1192</v>
      </c>
      <c r="N28" s="15" t="str">
        <f t="shared" si="0"/>
        <v/>
      </c>
      <c r="O28" s="15" t="str">
        <f t="shared" si="1"/>
        <v/>
      </c>
      <c r="AC28" s="15" t="str">
        <f>IF($E28="男",IF($L28=リスト!$V$2,COUNTIF($L$15:$L28,リスト!$V$2),IF($L28=リスト!$V$3,COUNTIF($L$15:$L28,リスト!$V$3),IF($L28=リスト!$V$4,COUNTIF($L$15:$L28,リスト!$V$4),IF($L28=リスト!$V$5,COUNTIF($L$15:$L28,リスト!$V$5),IF($L28=リスト!$V$6,COUNTIF($L$15:$L28,リスト!$V$6),IF($L28=リスト!$V$7,COUNTIF($L$15:$L28,リスト!$V$7),IF($L28=リスト!$V$8,COUNTIF($L$15:$L28,リスト!$V$8),IF($L28=リスト!$V$9,COUNTIF($L$15:$L28,リスト!$V$9),IF($L28=リスト!$V$10,COUNTIF($L$15:$L28,リスト!$V$10),IF($L28=リスト!$V$11,COUNTIF($L$15:$L28,リスト!$V$11),IF($L28=リスト!$V$12,COUNTIF($L$15:$L28,リスト!$V$12),IF($L28=リスト!$V$13,COUNTIF($L$15:$L28,リスト!$V$13),IF($L28=リスト!$V$14,COUNTIF($L$15:$L28,リスト!$V$14),IF($L28=リスト!$V$15,COUNTIF($L$15:$L28,リスト!$V$15),IF($L28=リスト!$V$16,COUNTIF($L$15:$L28,リスト!$V$16),IF($L28=リスト!$V$17,COUNTIF($L$15:$L28,リスト!$V$17),"")))))))))))))))),"")</f>
        <v/>
      </c>
      <c r="AD28" s="15" t="str">
        <f>IF($E28="女",IF($L28=リスト!$V$2,COUNTIF($L$15:$L28,リスト!$V$2),IF($L28=リスト!$V$3,COUNTIF($L$15:$L28,リスト!$V$3),IF($L28=リスト!$V$4,COUNTIF($L$15:$L28,リスト!$V$4),IF($L28=リスト!$V$5,COUNTIF($L$15:$L28,リスト!$V$5),IF($L28=リスト!$V$6,COUNTIF($L$15:$L28,リスト!$V$6),IF($L28=リスト!$V$7,COUNTIF($L$15:$L28,リスト!$V$7),IF($L28=リスト!$V$8,COUNTIF($L$15:$L28,リスト!$V$8),IF($L28=リスト!$V$9,COUNTIF($L$15:$L28,リスト!$V$9),IF($L28=リスト!$V$10,COUNTIF($L$15:$L28,リスト!$V$10),IF($L28=リスト!$V$11,COUNTIF($L$15:$L28,リスト!$V$11),IF($L28=リスト!$V$12,COUNTIF($L$15:$L28,リスト!$V$12),IF($L28=リスト!$V$13,COUNTIF($L$15:$L28,リスト!$V$13),IF($L28=リスト!$V$14,COUNTIF($L$15:$L28,リスト!$V$14),IF($L28=リスト!$V$15,COUNTIF($L$15:$L28,リスト!$V$15),IF($L28=リスト!$V$16,COUNTIF($L$15:$L28,リスト!$V$16),IF($L28=リスト!$V$17,COUNTIF($L$15:$L28,リスト!$V$17),"")))))))))))))))),"")</f>
        <v/>
      </c>
    </row>
    <row r="29" spans="1:30" s="15" customFormat="1" ht="33" customHeight="1" x14ac:dyDescent="0.55000000000000004">
      <c r="A29" s="22">
        <v>13</v>
      </c>
      <c r="B29" s="49" t="s">
        <v>1171</v>
      </c>
      <c r="C29" s="49" t="s">
        <v>1172</v>
      </c>
      <c r="D29" s="22">
        <v>6</v>
      </c>
      <c r="E29" s="22" t="s">
        <v>1119</v>
      </c>
      <c r="F29" s="52"/>
      <c r="G29" s="50" t="s">
        <v>1184</v>
      </c>
      <c r="H29" s="22" t="s">
        <v>1099</v>
      </c>
      <c r="I29" s="50" t="s">
        <v>1189</v>
      </c>
      <c r="J29" s="22"/>
      <c r="K29" s="50"/>
      <c r="L29" s="22" t="s">
        <v>1159</v>
      </c>
      <c r="M29" s="50" t="s">
        <v>1192</v>
      </c>
      <c r="N29" s="15" t="str">
        <f t="shared" si="0"/>
        <v/>
      </c>
      <c r="O29" s="15" t="str">
        <f t="shared" si="1"/>
        <v/>
      </c>
      <c r="AC29" s="15" t="str">
        <f>IF($E29="男",IF($L29=リスト!$V$2,COUNTIF($L$15:$L29,リスト!$V$2),IF($L29=リスト!$V$3,COUNTIF($L$15:$L29,リスト!$V$3),IF($L29=リスト!$V$4,COUNTIF($L$15:$L29,リスト!$V$4),IF($L29=リスト!$V$5,COUNTIF($L$15:$L29,リスト!$V$5),IF($L29=リスト!$V$6,COUNTIF($L$15:$L29,リスト!$V$6),IF($L29=リスト!$V$7,COUNTIF($L$15:$L29,リスト!$V$7),IF($L29=リスト!$V$8,COUNTIF($L$15:$L29,リスト!$V$8),IF($L29=リスト!$V$9,COUNTIF($L$15:$L29,リスト!$V$9),IF($L29=リスト!$V$10,COUNTIF($L$15:$L29,リスト!$V$10),IF($L29=リスト!$V$11,COUNTIF($L$15:$L29,リスト!$V$11),IF($L29=リスト!$V$12,COUNTIF($L$15:$L29,リスト!$V$12),IF($L29=リスト!$V$13,COUNTIF($L$15:$L29,リスト!$V$13),IF($L29=リスト!$V$14,COUNTIF($L$15:$L29,リスト!$V$14),IF($L29=リスト!$V$15,COUNTIF($L$15:$L29,リスト!$V$15),IF($L29=リスト!$V$16,COUNTIF($L$15:$L29,リスト!$V$16),IF($L29=リスト!$V$17,COUNTIF($L$15:$L29,リスト!$V$17),"")))))))))))))))),"")</f>
        <v/>
      </c>
      <c r="AD29" s="15" t="str">
        <f>IF($E29="女",IF($L29=リスト!$V$2,COUNTIF($L$15:$L29,リスト!$V$2),IF($L29=リスト!$V$3,COUNTIF($L$15:$L29,リスト!$V$3),IF($L29=リスト!$V$4,COUNTIF($L$15:$L29,リスト!$V$4),IF($L29=リスト!$V$5,COUNTIF($L$15:$L29,リスト!$V$5),IF($L29=リスト!$V$6,COUNTIF($L$15:$L29,リスト!$V$6),IF($L29=リスト!$V$7,COUNTIF($L$15:$L29,リスト!$V$7),IF($L29=リスト!$V$8,COUNTIF($L$15:$L29,リスト!$V$8),IF($L29=リスト!$V$9,COUNTIF($L$15:$L29,リスト!$V$9),IF($L29=リスト!$V$10,COUNTIF($L$15:$L29,リスト!$V$10),IF($L29=リスト!$V$11,COUNTIF($L$15:$L29,リスト!$V$11),IF($L29=リスト!$V$12,COUNTIF($L$15:$L29,リスト!$V$12),IF($L29=リスト!$V$13,COUNTIF($L$15:$L29,リスト!$V$13),IF($L29=リスト!$V$14,COUNTIF($L$15:$L29,リスト!$V$14),IF($L29=リスト!$V$15,COUNTIF($L$15:$L29,リスト!$V$15),IF($L29=リスト!$V$16,COUNTIF($L$15:$L29,リスト!$V$16),IF($L29=リスト!$V$17,COUNTIF($L$15:$L29,リスト!$V$17),"")))))))))))))))),"")</f>
        <v/>
      </c>
    </row>
    <row r="30" spans="1:30" s="15" customFormat="1" ht="33" customHeight="1" x14ac:dyDescent="0.55000000000000004">
      <c r="A30" s="22">
        <v>14</v>
      </c>
      <c r="B30" s="49" t="s">
        <v>1173</v>
      </c>
      <c r="C30" s="49" t="s">
        <v>1174</v>
      </c>
      <c r="D30" s="22">
        <v>6</v>
      </c>
      <c r="E30" s="22" t="s">
        <v>1119</v>
      </c>
      <c r="F30" s="52"/>
      <c r="G30" s="50" t="s">
        <v>1183</v>
      </c>
      <c r="H30" s="22"/>
      <c r="I30" s="50"/>
      <c r="J30" s="22"/>
      <c r="K30" s="50"/>
      <c r="L30" s="22" t="s">
        <v>1159</v>
      </c>
      <c r="M30" s="50" t="s">
        <v>1192</v>
      </c>
      <c r="N30" s="15" t="str">
        <f t="shared" si="0"/>
        <v/>
      </c>
      <c r="O30" s="15" t="str">
        <f t="shared" si="1"/>
        <v/>
      </c>
      <c r="AC30" s="15" t="str">
        <f>IF($E30="男",IF($L30=リスト!$V$2,COUNTIF($L$15:$L30,リスト!$V$2),IF($L30=リスト!$V$3,COUNTIF($L$15:$L30,リスト!$V$3),IF($L30=リスト!$V$4,COUNTIF($L$15:$L30,リスト!$V$4),IF($L30=リスト!$V$5,COUNTIF($L$15:$L30,リスト!$V$5),IF($L30=リスト!$V$6,COUNTIF($L$15:$L30,リスト!$V$6),IF($L30=リスト!$V$7,COUNTIF($L$15:$L30,リスト!$V$7),IF($L30=リスト!$V$8,COUNTIF($L$15:$L30,リスト!$V$8),IF($L30=リスト!$V$9,COUNTIF($L$15:$L30,リスト!$V$9),IF($L30=リスト!$V$10,COUNTIF($L$15:$L30,リスト!$V$10),IF($L30=リスト!$V$11,COUNTIF($L$15:$L30,リスト!$V$11),IF($L30=リスト!$V$12,COUNTIF($L$15:$L30,リスト!$V$12),IF($L30=リスト!$V$13,COUNTIF($L$15:$L30,リスト!$V$13),IF($L30=リスト!$V$14,COUNTIF($L$15:$L30,リスト!$V$14),IF($L30=リスト!$V$15,COUNTIF($L$15:$L30,リスト!$V$15),IF($L30=リスト!$V$16,COUNTIF($L$15:$L30,リスト!$V$16),IF($L30=リスト!$V$17,COUNTIF($L$15:$L30,リスト!$V$17),"")))))))))))))))),"")</f>
        <v/>
      </c>
      <c r="AD30" s="15" t="str">
        <f>IF($E30="女",IF($L30=リスト!$V$2,COUNTIF($L$15:$L30,リスト!$V$2),IF($L30=リスト!$V$3,COUNTIF($L$15:$L30,リスト!$V$3),IF($L30=リスト!$V$4,COUNTIF($L$15:$L30,リスト!$V$4),IF($L30=リスト!$V$5,COUNTIF($L$15:$L30,リスト!$V$5),IF($L30=リスト!$V$6,COUNTIF($L$15:$L30,リスト!$V$6),IF($L30=リスト!$V$7,COUNTIF($L$15:$L30,リスト!$V$7),IF($L30=リスト!$V$8,COUNTIF($L$15:$L30,リスト!$V$8),IF($L30=リスト!$V$9,COUNTIF($L$15:$L30,リスト!$V$9),IF($L30=リスト!$V$10,COUNTIF($L$15:$L30,リスト!$V$10),IF($L30=リスト!$V$11,COUNTIF($L$15:$L30,リスト!$V$11),IF($L30=リスト!$V$12,COUNTIF($L$15:$L30,リスト!$V$12),IF($L30=リスト!$V$13,COUNTIF($L$15:$L30,リスト!$V$13),IF($L30=リスト!$V$14,COUNTIF($L$15:$L30,リスト!$V$14),IF($L30=リスト!$V$15,COUNTIF($L$15:$L30,リスト!$V$15),IF($L30=リスト!$V$16,COUNTIF($L$15:$L30,リスト!$V$16),IF($L30=リスト!$V$17,COUNTIF($L$15:$L30,リスト!$V$17),"")))))))))))))))),"")</f>
        <v/>
      </c>
    </row>
    <row r="31" spans="1:30" s="15" customFormat="1" ht="33" customHeight="1" x14ac:dyDescent="0.55000000000000004">
      <c r="A31" s="22">
        <v>15</v>
      </c>
      <c r="B31" s="31"/>
      <c r="C31" s="31"/>
      <c r="D31" s="32"/>
      <c r="E31" s="32"/>
      <c r="F31" s="22"/>
      <c r="G31" s="33"/>
      <c r="H31" s="32"/>
      <c r="I31" s="33"/>
      <c r="J31" s="32"/>
      <c r="K31" s="33"/>
      <c r="L31" s="32"/>
      <c r="M31" s="33"/>
      <c r="N31" s="15" t="str">
        <f t="shared" si="0"/>
        <v/>
      </c>
      <c r="O31" s="15" t="str">
        <f t="shared" si="1"/>
        <v/>
      </c>
      <c r="AC31" s="15" t="str">
        <f>IF($E31="男",IF($L31=リスト!$V$2,COUNTIF($L$15:$L31,リスト!$V$2),IF($L31=リスト!$V$3,COUNTIF($L$15:$L31,リスト!$V$3),IF($L31=リスト!$V$4,COUNTIF($L$15:$L31,リスト!$V$4),IF($L31=リスト!$V$5,COUNTIF($L$15:$L31,リスト!$V$5),IF($L31=リスト!$V$6,COUNTIF($L$15:$L31,リスト!$V$6),IF($L31=リスト!$V$7,COUNTIF($L$15:$L31,リスト!$V$7),IF($L31=リスト!$V$8,COUNTIF($L$15:$L31,リスト!$V$8),IF($L31=リスト!$V$9,COUNTIF($L$15:$L31,リスト!$V$9),IF($L31=リスト!$V$10,COUNTIF($L$15:$L31,リスト!$V$10),IF($L31=リスト!$V$11,COUNTIF($L$15:$L31,リスト!$V$11),IF($L31=リスト!$V$12,COUNTIF($L$15:$L31,リスト!$V$12),IF($L31=リスト!$V$13,COUNTIF($L$15:$L31,リスト!$V$13),IF($L31=リスト!$V$14,COUNTIF($L$15:$L31,リスト!$V$14),IF($L31=リスト!$V$15,COUNTIF($L$15:$L31,リスト!$V$15),IF($L31=リスト!$V$16,COUNTIF($L$15:$L31,リスト!$V$16),IF($L31=リスト!$V$17,COUNTIF($L$15:$L31,リスト!$V$17),"")))))))))))))))),"")</f>
        <v/>
      </c>
      <c r="AD31" s="15" t="str">
        <f>IF($E31="女",IF($L31=リスト!$V$2,COUNTIF($L$15:$L31,リスト!$V$2),IF($L31=リスト!$V$3,COUNTIF($L$15:$L31,リスト!$V$3),IF($L31=リスト!$V$4,COUNTIF($L$15:$L31,リスト!$V$4),IF($L31=リスト!$V$5,COUNTIF($L$15:$L31,リスト!$V$5),IF($L31=リスト!$V$6,COUNTIF($L$15:$L31,リスト!$V$6),IF($L31=リスト!$V$7,COUNTIF($L$15:$L31,リスト!$V$7),IF($L31=リスト!$V$8,COUNTIF($L$15:$L31,リスト!$V$8),IF($L31=リスト!$V$9,COUNTIF($L$15:$L31,リスト!$V$9),IF($L31=リスト!$V$10,COUNTIF($L$15:$L31,リスト!$V$10),IF($L31=リスト!$V$11,COUNTIF($L$15:$L31,リスト!$V$11),IF($L31=リスト!$V$12,COUNTIF($L$15:$L31,リスト!$V$12),IF($L31=リスト!$V$13,COUNTIF($L$15:$L31,リスト!$V$13),IF($L31=リスト!$V$14,COUNTIF($L$15:$L31,リスト!$V$14),IF($L31=リスト!$V$15,COUNTIF($L$15:$L31,リスト!$V$15),IF($L31=リスト!$V$16,COUNTIF($L$15:$L31,リスト!$V$16),IF($L31=リスト!$V$17,COUNTIF($L$15:$L31,リスト!$V$17),"")))))))))))))))),"")</f>
        <v/>
      </c>
    </row>
    <row r="32" spans="1:30" s="15" customFormat="1" ht="33" customHeight="1" x14ac:dyDescent="0.55000000000000004">
      <c r="A32" s="22">
        <v>16</v>
      </c>
      <c r="B32" s="31"/>
      <c r="C32" s="31"/>
      <c r="D32" s="32"/>
      <c r="E32" s="32"/>
      <c r="F32" s="22"/>
      <c r="G32" s="33"/>
      <c r="H32" s="32"/>
      <c r="I32" s="33"/>
      <c r="J32" s="32"/>
      <c r="K32" s="33"/>
      <c r="L32" s="32"/>
      <c r="M32" s="33"/>
      <c r="N32" s="15" t="str">
        <f t="shared" si="0"/>
        <v/>
      </c>
      <c r="O32" s="15" t="str">
        <f t="shared" si="1"/>
        <v/>
      </c>
      <c r="AC32" s="15" t="str">
        <f>IF($E32="男",IF($L32=リスト!$V$2,COUNTIF($L$15:$L32,リスト!$V$2),IF($L32=リスト!$V$3,COUNTIF($L$15:$L32,リスト!$V$3),IF($L32=リスト!$V$4,COUNTIF($L$15:$L32,リスト!$V$4),IF($L32=リスト!$V$5,COUNTIF($L$15:$L32,リスト!$V$5),IF($L32=リスト!$V$6,COUNTIF($L$15:$L32,リスト!$V$6),IF($L32=リスト!$V$7,COUNTIF($L$15:$L32,リスト!$V$7),IF($L32=リスト!$V$8,COUNTIF($L$15:$L32,リスト!$V$8),IF($L32=リスト!$V$9,COUNTIF($L$15:$L32,リスト!$V$9),IF($L32=リスト!$V$10,COUNTIF($L$15:$L32,リスト!$V$10),IF($L32=リスト!$V$11,COUNTIF($L$15:$L32,リスト!$V$11),IF($L32=リスト!$V$12,COUNTIF($L$15:$L32,リスト!$V$12),IF($L32=リスト!$V$13,COUNTIF($L$15:$L32,リスト!$V$13),IF($L32=リスト!$V$14,COUNTIF($L$15:$L32,リスト!$V$14),IF($L32=リスト!$V$15,COUNTIF($L$15:$L32,リスト!$V$15),IF($L32=リスト!$V$16,COUNTIF($L$15:$L32,リスト!$V$16),IF($L32=リスト!$V$17,COUNTIF($L$15:$L32,リスト!$V$17),"")))))))))))))))),"")</f>
        <v/>
      </c>
      <c r="AD32" s="15" t="str">
        <f>IF($E32="女",IF($L32=リスト!$V$2,COUNTIF($L$15:$L32,リスト!$V$2),IF($L32=リスト!$V$3,COUNTIF($L$15:$L32,リスト!$V$3),IF($L32=リスト!$V$4,COUNTIF($L$15:$L32,リスト!$V$4),IF($L32=リスト!$V$5,COUNTIF($L$15:$L32,リスト!$V$5),IF($L32=リスト!$V$6,COUNTIF($L$15:$L32,リスト!$V$6),IF($L32=リスト!$V$7,COUNTIF($L$15:$L32,リスト!$V$7),IF($L32=リスト!$V$8,COUNTIF($L$15:$L32,リスト!$V$8),IF($L32=リスト!$V$9,COUNTIF($L$15:$L32,リスト!$V$9),IF($L32=リスト!$V$10,COUNTIF($L$15:$L32,リスト!$V$10),IF($L32=リスト!$V$11,COUNTIF($L$15:$L32,リスト!$V$11),IF($L32=リスト!$V$12,COUNTIF($L$15:$L32,リスト!$V$12),IF($L32=リスト!$V$13,COUNTIF($L$15:$L32,リスト!$V$13),IF($L32=リスト!$V$14,COUNTIF($L$15:$L32,リスト!$V$14),IF($L32=リスト!$V$15,COUNTIF($L$15:$L32,リスト!$V$15),IF($L32=リスト!$V$16,COUNTIF($L$15:$L32,リスト!$V$16),IF($L32=リスト!$V$17,COUNTIF($L$15:$L32,リスト!$V$17),"")))))))))))))))),"")</f>
        <v/>
      </c>
    </row>
    <row r="33" spans="1:30" s="15" customFormat="1" ht="33" customHeight="1" x14ac:dyDescent="0.55000000000000004">
      <c r="A33" s="22">
        <v>17</v>
      </c>
      <c r="B33" s="31"/>
      <c r="C33" s="31"/>
      <c r="D33" s="32"/>
      <c r="E33" s="32"/>
      <c r="F33" s="22"/>
      <c r="G33" s="33"/>
      <c r="H33" s="32"/>
      <c r="I33" s="33"/>
      <c r="J33" s="32"/>
      <c r="K33" s="33"/>
      <c r="L33" s="32"/>
      <c r="M33" s="33"/>
      <c r="N33" s="15" t="str">
        <f t="shared" si="0"/>
        <v/>
      </c>
      <c r="O33" s="15" t="str">
        <f t="shared" si="1"/>
        <v/>
      </c>
      <c r="AC33" s="15" t="str">
        <f>IF($E33="男",IF($L33=リスト!$V$2,COUNTIF($L$15:$L33,リスト!$V$2),IF($L33=リスト!$V$3,COUNTIF($L$15:$L33,リスト!$V$3),IF($L33=リスト!$V$4,COUNTIF($L$15:$L33,リスト!$V$4),IF($L33=リスト!$V$5,COUNTIF($L$15:$L33,リスト!$V$5),IF($L33=リスト!$V$6,COUNTIF($L$15:$L33,リスト!$V$6),IF($L33=リスト!$V$7,COUNTIF($L$15:$L33,リスト!$V$7),IF($L33=リスト!$V$8,COUNTIF($L$15:$L33,リスト!$V$8),IF($L33=リスト!$V$9,COUNTIF($L$15:$L33,リスト!$V$9),IF($L33=リスト!$V$10,COUNTIF($L$15:$L33,リスト!$V$10),IF($L33=リスト!$V$11,COUNTIF($L$15:$L33,リスト!$V$11),IF($L33=リスト!$V$12,COUNTIF($L$15:$L33,リスト!$V$12),IF($L33=リスト!$V$13,COUNTIF($L$15:$L33,リスト!$V$13),IF($L33=リスト!$V$14,COUNTIF($L$15:$L33,リスト!$V$14),IF($L33=リスト!$V$15,COUNTIF($L$15:$L33,リスト!$V$15),IF($L33=リスト!$V$16,COUNTIF($L$15:$L33,リスト!$V$16),IF($L33=リスト!$V$17,COUNTIF($L$15:$L33,リスト!$V$17),"")))))))))))))))),"")</f>
        <v/>
      </c>
      <c r="AD33" s="15" t="str">
        <f>IF($E33="女",IF($L33=リスト!$V$2,COUNTIF($L$15:$L33,リスト!$V$2),IF($L33=リスト!$V$3,COUNTIF($L$15:$L33,リスト!$V$3),IF($L33=リスト!$V$4,COUNTIF($L$15:$L33,リスト!$V$4),IF($L33=リスト!$V$5,COUNTIF($L$15:$L33,リスト!$V$5),IF($L33=リスト!$V$6,COUNTIF($L$15:$L33,リスト!$V$6),IF($L33=リスト!$V$7,COUNTIF($L$15:$L33,リスト!$V$7),IF($L33=リスト!$V$8,COUNTIF($L$15:$L33,リスト!$V$8),IF($L33=リスト!$V$9,COUNTIF($L$15:$L33,リスト!$V$9),IF($L33=リスト!$V$10,COUNTIF($L$15:$L33,リスト!$V$10),IF($L33=リスト!$V$11,COUNTIF($L$15:$L33,リスト!$V$11),IF($L33=リスト!$V$12,COUNTIF($L$15:$L33,リスト!$V$12),IF($L33=リスト!$V$13,COUNTIF($L$15:$L33,リスト!$V$13),IF($L33=リスト!$V$14,COUNTIF($L$15:$L33,リスト!$V$14),IF($L33=リスト!$V$15,COUNTIF($L$15:$L33,リスト!$V$15),IF($L33=リスト!$V$16,COUNTIF($L$15:$L33,リスト!$V$16),IF($L33=リスト!$V$17,COUNTIF($L$15:$L33,リスト!$V$17),"")))))))))))))))),"")</f>
        <v/>
      </c>
    </row>
    <row r="34" spans="1:30" s="15" customFormat="1" ht="33" customHeight="1" x14ac:dyDescent="0.55000000000000004">
      <c r="A34" s="22">
        <v>18</v>
      </c>
      <c r="B34" s="31"/>
      <c r="C34" s="31"/>
      <c r="D34" s="32"/>
      <c r="E34" s="32"/>
      <c r="F34" s="22"/>
      <c r="G34" s="33"/>
      <c r="H34" s="32"/>
      <c r="I34" s="33"/>
      <c r="J34" s="32"/>
      <c r="K34" s="33"/>
      <c r="L34" s="32"/>
      <c r="M34" s="33"/>
      <c r="N34" s="15" t="str">
        <f t="shared" si="0"/>
        <v/>
      </c>
      <c r="O34" s="15" t="str">
        <f t="shared" si="1"/>
        <v/>
      </c>
      <c r="AC34" s="15" t="str">
        <f>IF($E34="男",IF($L34=リスト!$V$2,COUNTIF($L$15:$L34,リスト!$V$2),IF($L34=リスト!$V$3,COUNTIF($L$15:$L34,リスト!$V$3),IF($L34=リスト!$V$4,COUNTIF($L$15:$L34,リスト!$V$4),IF($L34=リスト!$V$5,COUNTIF($L$15:$L34,リスト!$V$5),IF($L34=リスト!$V$6,COUNTIF($L$15:$L34,リスト!$V$6),IF($L34=リスト!$V$7,COUNTIF($L$15:$L34,リスト!$V$7),IF($L34=リスト!$V$8,COUNTIF($L$15:$L34,リスト!$V$8),IF($L34=リスト!$V$9,COUNTIF($L$15:$L34,リスト!$V$9),IF($L34=リスト!$V$10,COUNTIF($L$15:$L34,リスト!$V$10),IF($L34=リスト!$V$11,COUNTIF($L$15:$L34,リスト!$V$11),IF($L34=リスト!$V$12,COUNTIF($L$15:$L34,リスト!$V$12),IF($L34=リスト!$V$13,COUNTIF($L$15:$L34,リスト!$V$13),IF($L34=リスト!$V$14,COUNTIF($L$15:$L34,リスト!$V$14),IF($L34=リスト!$V$15,COUNTIF($L$15:$L34,リスト!$V$15),IF($L34=リスト!$V$16,COUNTIF($L$15:$L34,リスト!$V$16),IF($L34=リスト!$V$17,COUNTIF($L$15:$L34,リスト!$V$17),"")))))))))))))))),"")</f>
        <v/>
      </c>
      <c r="AD34" s="15" t="str">
        <f>IF($E34="女",IF($L34=リスト!$V$2,COUNTIF($L$15:$L34,リスト!$V$2),IF($L34=リスト!$V$3,COUNTIF($L$15:$L34,リスト!$V$3),IF($L34=リスト!$V$4,COUNTIF($L$15:$L34,リスト!$V$4),IF($L34=リスト!$V$5,COUNTIF($L$15:$L34,リスト!$V$5),IF($L34=リスト!$V$6,COUNTIF($L$15:$L34,リスト!$V$6),IF($L34=リスト!$V$7,COUNTIF($L$15:$L34,リスト!$V$7),IF($L34=リスト!$V$8,COUNTIF($L$15:$L34,リスト!$V$8),IF($L34=リスト!$V$9,COUNTIF($L$15:$L34,リスト!$V$9),IF($L34=リスト!$V$10,COUNTIF($L$15:$L34,リスト!$V$10),IF($L34=リスト!$V$11,COUNTIF($L$15:$L34,リスト!$V$11),IF($L34=リスト!$V$12,COUNTIF($L$15:$L34,リスト!$V$12),IF($L34=リスト!$V$13,COUNTIF($L$15:$L34,リスト!$V$13),IF($L34=リスト!$V$14,COUNTIF($L$15:$L34,リスト!$V$14),IF($L34=リスト!$V$15,COUNTIF($L$15:$L34,リスト!$V$15),IF($L34=リスト!$V$16,COUNTIF($L$15:$L34,リスト!$V$16),IF($L34=リスト!$V$17,COUNTIF($L$15:$L34,リスト!$V$17),"")))))))))))))))),"")</f>
        <v/>
      </c>
    </row>
    <row r="35" spans="1:30" s="15" customFormat="1" ht="33" customHeight="1" x14ac:dyDescent="0.55000000000000004">
      <c r="A35" s="22">
        <v>19</v>
      </c>
      <c r="B35" s="31"/>
      <c r="C35" s="31"/>
      <c r="D35" s="32"/>
      <c r="E35" s="32"/>
      <c r="F35" s="22"/>
      <c r="G35" s="33"/>
      <c r="H35" s="32"/>
      <c r="I35" s="33"/>
      <c r="J35" s="32"/>
      <c r="K35" s="33"/>
      <c r="L35" s="32"/>
      <c r="M35" s="33"/>
      <c r="N35" s="15" t="str">
        <f t="shared" si="0"/>
        <v/>
      </c>
      <c r="O35" s="15" t="str">
        <f t="shared" si="1"/>
        <v/>
      </c>
      <c r="AC35" s="15" t="str">
        <f>IF($E35="男",IF($L35=リスト!$V$2,COUNTIF($L$15:$L35,リスト!$V$2),IF($L35=リスト!$V$3,COUNTIF($L$15:$L35,リスト!$V$3),IF($L35=リスト!$V$4,COUNTIF($L$15:$L35,リスト!$V$4),IF($L35=リスト!$V$5,COUNTIF($L$15:$L35,リスト!$V$5),IF($L35=リスト!$V$6,COUNTIF($L$15:$L35,リスト!$V$6),IF($L35=リスト!$V$7,COUNTIF($L$15:$L35,リスト!$V$7),IF($L35=リスト!$V$8,COUNTIF($L$15:$L35,リスト!$V$8),IF($L35=リスト!$V$9,COUNTIF($L$15:$L35,リスト!$V$9),IF($L35=リスト!$V$10,COUNTIF($L$15:$L35,リスト!$V$10),IF($L35=リスト!$V$11,COUNTIF($L$15:$L35,リスト!$V$11),IF($L35=リスト!$V$12,COUNTIF($L$15:$L35,リスト!$V$12),IF($L35=リスト!$V$13,COUNTIF($L$15:$L35,リスト!$V$13),IF($L35=リスト!$V$14,COUNTIF($L$15:$L35,リスト!$V$14),IF($L35=リスト!$V$15,COUNTIF($L$15:$L35,リスト!$V$15),IF($L35=リスト!$V$16,COUNTIF($L$15:$L35,リスト!$V$16),IF($L35=リスト!$V$17,COUNTIF($L$15:$L35,リスト!$V$17),"")))))))))))))))),"")</f>
        <v/>
      </c>
      <c r="AD35" s="15" t="str">
        <f>IF($E35="女",IF($L35=リスト!$V$2,COUNTIF($L$15:$L35,リスト!$V$2),IF($L35=リスト!$V$3,COUNTIF($L$15:$L35,リスト!$V$3),IF($L35=リスト!$V$4,COUNTIF($L$15:$L35,リスト!$V$4),IF($L35=リスト!$V$5,COUNTIF($L$15:$L35,リスト!$V$5),IF($L35=リスト!$V$6,COUNTIF($L$15:$L35,リスト!$V$6),IF($L35=リスト!$V$7,COUNTIF($L$15:$L35,リスト!$V$7),IF($L35=リスト!$V$8,COUNTIF($L$15:$L35,リスト!$V$8),IF($L35=リスト!$V$9,COUNTIF($L$15:$L35,リスト!$V$9),IF($L35=リスト!$V$10,COUNTIF($L$15:$L35,リスト!$V$10),IF($L35=リスト!$V$11,COUNTIF($L$15:$L35,リスト!$V$11),IF($L35=リスト!$V$12,COUNTIF($L$15:$L35,リスト!$V$12),IF($L35=リスト!$V$13,COUNTIF($L$15:$L35,リスト!$V$13),IF($L35=リスト!$V$14,COUNTIF($L$15:$L35,リスト!$V$14),IF($L35=リスト!$V$15,COUNTIF($L$15:$L35,リスト!$V$15),IF($L35=リスト!$V$16,COUNTIF($L$15:$L35,リスト!$V$16),IF($L35=リスト!$V$17,COUNTIF($L$15:$L35,リスト!$V$17),"")))))))))))))))),"")</f>
        <v/>
      </c>
    </row>
    <row r="36" spans="1:30" s="15" customFormat="1" ht="33" customHeight="1" x14ac:dyDescent="0.55000000000000004">
      <c r="A36" s="22">
        <v>20</v>
      </c>
      <c r="B36" s="31"/>
      <c r="C36" s="31"/>
      <c r="D36" s="32"/>
      <c r="E36" s="32"/>
      <c r="F36" s="22"/>
      <c r="G36" s="33"/>
      <c r="H36" s="32"/>
      <c r="I36" s="33"/>
      <c r="J36" s="32"/>
      <c r="K36" s="33"/>
      <c r="L36" s="32"/>
      <c r="M36" s="33"/>
      <c r="N36" s="15" t="str">
        <f t="shared" si="0"/>
        <v/>
      </c>
      <c r="O36" s="15" t="str">
        <f t="shared" si="1"/>
        <v/>
      </c>
      <c r="AC36" s="15" t="str">
        <f>IF($E36="男",IF($L36=リスト!$V$2,COUNTIF($L$15:$L36,リスト!$V$2),IF($L36=リスト!$V$3,COUNTIF($L$15:$L36,リスト!$V$3),IF($L36=リスト!$V$4,COUNTIF($L$15:$L36,リスト!$V$4),IF($L36=リスト!$V$5,COUNTIF($L$15:$L36,リスト!$V$5),IF($L36=リスト!$V$6,COUNTIF($L$15:$L36,リスト!$V$6),IF($L36=リスト!$V$7,COUNTIF($L$15:$L36,リスト!$V$7),IF($L36=リスト!$V$8,COUNTIF($L$15:$L36,リスト!$V$8),IF($L36=リスト!$V$9,COUNTIF($L$15:$L36,リスト!$V$9),IF($L36=リスト!$V$10,COUNTIF($L$15:$L36,リスト!$V$10),IF($L36=リスト!$V$11,COUNTIF($L$15:$L36,リスト!$V$11),IF($L36=リスト!$V$12,COUNTIF($L$15:$L36,リスト!$V$12),IF($L36=リスト!$V$13,COUNTIF($L$15:$L36,リスト!$V$13),IF($L36=リスト!$V$14,COUNTIF($L$15:$L36,リスト!$V$14),IF($L36=リスト!$V$15,COUNTIF($L$15:$L36,リスト!$V$15),IF($L36=リスト!$V$16,COUNTIF($L$15:$L36,リスト!$V$16),IF($L36=リスト!$V$17,COUNTIF($L$15:$L36,リスト!$V$17),"")))))))))))))))),"")</f>
        <v/>
      </c>
      <c r="AD36" s="15" t="str">
        <f>IF($E36="女",IF($L36=リスト!$V$2,COUNTIF($L$15:$L36,リスト!$V$2),IF($L36=リスト!$V$3,COUNTIF($L$15:$L36,リスト!$V$3),IF($L36=リスト!$V$4,COUNTIF($L$15:$L36,リスト!$V$4),IF($L36=リスト!$V$5,COUNTIF($L$15:$L36,リスト!$V$5),IF($L36=リスト!$V$6,COUNTIF($L$15:$L36,リスト!$V$6),IF($L36=リスト!$V$7,COUNTIF($L$15:$L36,リスト!$V$7),IF($L36=リスト!$V$8,COUNTIF($L$15:$L36,リスト!$V$8),IF($L36=リスト!$V$9,COUNTIF($L$15:$L36,リスト!$V$9),IF($L36=リスト!$V$10,COUNTIF($L$15:$L36,リスト!$V$10),IF($L36=リスト!$V$11,COUNTIF($L$15:$L36,リスト!$V$11),IF($L36=リスト!$V$12,COUNTIF($L$15:$L36,リスト!$V$12),IF($L36=リスト!$V$13,COUNTIF($L$15:$L36,リスト!$V$13),IF($L36=リスト!$V$14,COUNTIF($L$15:$L36,リスト!$V$14),IF($L36=リスト!$V$15,COUNTIF($L$15:$L36,リスト!$V$15),IF($L36=リスト!$V$16,COUNTIF($L$15:$L36,リスト!$V$16),IF($L36=リスト!$V$17,COUNTIF($L$15:$L36,リスト!$V$17),"")))))))))))))))),"")</f>
        <v/>
      </c>
    </row>
    <row r="37" spans="1:30" s="15" customFormat="1" ht="33" customHeight="1" x14ac:dyDescent="0.55000000000000004">
      <c r="A37" s="22">
        <v>21</v>
      </c>
      <c r="B37" s="31"/>
      <c r="C37" s="31"/>
      <c r="D37" s="32"/>
      <c r="E37" s="32"/>
      <c r="F37" s="22"/>
      <c r="G37" s="33"/>
      <c r="H37" s="32"/>
      <c r="I37" s="33"/>
      <c r="J37" s="32"/>
      <c r="K37" s="33"/>
      <c r="L37" s="32"/>
      <c r="M37" s="33"/>
      <c r="N37" s="15" t="str">
        <f t="shared" si="0"/>
        <v/>
      </c>
      <c r="O37" s="15" t="str">
        <f t="shared" si="1"/>
        <v/>
      </c>
      <c r="AC37" s="15" t="str">
        <f>IF($E37="男",IF($L37=リスト!$V$2,COUNTIF($L$15:$L37,リスト!$V$2),IF($L37=リスト!$V$3,COUNTIF($L$15:$L37,リスト!$V$3),IF($L37=リスト!$V$4,COUNTIF($L$15:$L37,リスト!$V$4),IF($L37=リスト!$V$5,COUNTIF($L$15:$L37,リスト!$V$5),IF($L37=リスト!$V$6,COUNTIF($L$15:$L37,リスト!$V$6),IF($L37=リスト!$V$7,COUNTIF($L$15:$L37,リスト!$V$7),IF($L37=リスト!$V$8,COUNTIF($L$15:$L37,リスト!$V$8),IF($L37=リスト!$V$9,COUNTIF($L$15:$L37,リスト!$V$9),IF($L37=リスト!$V$10,COUNTIF($L$15:$L37,リスト!$V$10),IF($L37=リスト!$V$11,COUNTIF($L$15:$L37,リスト!$V$11),IF($L37=リスト!$V$12,COUNTIF($L$15:$L37,リスト!$V$12),IF($L37=リスト!$V$13,COUNTIF($L$15:$L37,リスト!$V$13),IF($L37=リスト!$V$14,COUNTIF($L$15:$L37,リスト!$V$14),IF($L37=リスト!$V$15,COUNTIF($L$15:$L37,リスト!$V$15),IF($L37=リスト!$V$16,COUNTIF($L$15:$L37,リスト!$V$16),IF($L37=リスト!$V$17,COUNTIF($L$15:$L37,リスト!$V$17),"")))))))))))))))),"")</f>
        <v/>
      </c>
      <c r="AD37" s="15" t="str">
        <f>IF($E37="女",IF($L37=リスト!$V$2,COUNTIF($L$15:$L37,リスト!$V$2),IF($L37=リスト!$V$3,COUNTIF($L$15:$L37,リスト!$V$3),IF($L37=リスト!$V$4,COUNTIF($L$15:$L37,リスト!$V$4),IF($L37=リスト!$V$5,COUNTIF($L$15:$L37,リスト!$V$5),IF($L37=リスト!$V$6,COUNTIF($L$15:$L37,リスト!$V$6),IF($L37=リスト!$V$7,COUNTIF($L$15:$L37,リスト!$V$7),IF($L37=リスト!$V$8,COUNTIF($L$15:$L37,リスト!$V$8),IF($L37=リスト!$V$9,COUNTIF($L$15:$L37,リスト!$V$9),IF($L37=リスト!$V$10,COUNTIF($L$15:$L37,リスト!$V$10),IF($L37=リスト!$V$11,COUNTIF($L$15:$L37,リスト!$V$11),IF($L37=リスト!$V$12,COUNTIF($L$15:$L37,リスト!$V$12),IF($L37=リスト!$V$13,COUNTIF($L$15:$L37,リスト!$V$13),IF($L37=リスト!$V$14,COUNTIF($L$15:$L37,リスト!$V$14),IF($L37=リスト!$V$15,COUNTIF($L$15:$L37,リスト!$V$15),IF($L37=リスト!$V$16,COUNTIF($L$15:$L37,リスト!$V$16),IF($L37=リスト!$V$17,COUNTIF($L$15:$L37,リスト!$V$17),"")))))))))))))))),"")</f>
        <v/>
      </c>
    </row>
    <row r="38" spans="1:30" s="15" customFormat="1" ht="33" customHeight="1" x14ac:dyDescent="0.55000000000000004">
      <c r="A38" s="22">
        <v>22</v>
      </c>
      <c r="B38" s="31"/>
      <c r="C38" s="31"/>
      <c r="D38" s="32"/>
      <c r="E38" s="32"/>
      <c r="F38" s="22"/>
      <c r="G38" s="33"/>
      <c r="H38" s="32"/>
      <c r="I38" s="33"/>
      <c r="J38" s="32"/>
      <c r="K38" s="33"/>
      <c r="L38" s="32"/>
      <c r="M38" s="33"/>
      <c r="N38" s="15" t="str">
        <f t="shared" si="0"/>
        <v/>
      </c>
      <c r="O38" s="15" t="str">
        <f t="shared" si="1"/>
        <v/>
      </c>
      <c r="AC38" s="15" t="str">
        <f>IF($E38="男",IF($L38=リスト!$V$2,COUNTIF($L$15:$L38,リスト!$V$2),IF($L38=リスト!$V$3,COUNTIF($L$15:$L38,リスト!$V$3),IF($L38=リスト!$V$4,COUNTIF($L$15:$L38,リスト!$V$4),IF($L38=リスト!$V$5,COUNTIF($L$15:$L38,リスト!$V$5),IF($L38=リスト!$V$6,COUNTIF($L$15:$L38,リスト!$V$6),IF($L38=リスト!$V$7,COUNTIF($L$15:$L38,リスト!$V$7),IF($L38=リスト!$V$8,COUNTIF($L$15:$L38,リスト!$V$8),IF($L38=リスト!$V$9,COUNTIF($L$15:$L38,リスト!$V$9),IF($L38=リスト!$V$10,COUNTIF($L$15:$L38,リスト!$V$10),IF($L38=リスト!$V$11,COUNTIF($L$15:$L38,リスト!$V$11),IF($L38=リスト!$V$12,COUNTIF($L$15:$L38,リスト!$V$12),IF($L38=リスト!$V$13,COUNTIF($L$15:$L38,リスト!$V$13),IF($L38=リスト!$V$14,COUNTIF($L$15:$L38,リスト!$V$14),IF($L38=リスト!$V$15,COUNTIF($L$15:$L38,リスト!$V$15),IF($L38=リスト!$V$16,COUNTIF($L$15:$L38,リスト!$V$16),IF($L38=リスト!$V$17,COUNTIF($L$15:$L38,リスト!$V$17),"")))))))))))))))),"")</f>
        <v/>
      </c>
      <c r="AD38" s="15" t="str">
        <f>IF($E38="女",IF($L38=リスト!$V$2,COUNTIF($L$15:$L38,リスト!$V$2),IF($L38=リスト!$V$3,COUNTIF($L$15:$L38,リスト!$V$3),IF($L38=リスト!$V$4,COUNTIF($L$15:$L38,リスト!$V$4),IF($L38=リスト!$V$5,COUNTIF($L$15:$L38,リスト!$V$5),IF($L38=リスト!$V$6,COUNTIF($L$15:$L38,リスト!$V$6),IF($L38=リスト!$V$7,COUNTIF($L$15:$L38,リスト!$V$7),IF($L38=リスト!$V$8,COUNTIF($L$15:$L38,リスト!$V$8),IF($L38=リスト!$V$9,COUNTIF($L$15:$L38,リスト!$V$9),IF($L38=リスト!$V$10,COUNTIF($L$15:$L38,リスト!$V$10),IF($L38=リスト!$V$11,COUNTIF($L$15:$L38,リスト!$V$11),IF($L38=リスト!$V$12,COUNTIF($L$15:$L38,リスト!$V$12),IF($L38=リスト!$V$13,COUNTIF($L$15:$L38,リスト!$V$13),IF($L38=リスト!$V$14,COUNTIF($L$15:$L38,リスト!$V$14),IF($L38=リスト!$V$15,COUNTIF($L$15:$L38,リスト!$V$15),IF($L38=リスト!$V$16,COUNTIF($L$15:$L38,リスト!$V$16),IF($L38=リスト!$V$17,COUNTIF($L$15:$L38,リスト!$V$17),"")))))))))))))))),"")</f>
        <v/>
      </c>
    </row>
    <row r="39" spans="1:30" s="15" customFormat="1" ht="33" customHeight="1" x14ac:dyDescent="0.55000000000000004">
      <c r="A39" s="22">
        <v>23</v>
      </c>
      <c r="B39" s="31"/>
      <c r="C39" s="31"/>
      <c r="D39" s="32"/>
      <c r="E39" s="32"/>
      <c r="F39" s="22">
        <f>IF($D39&gt;3,IF($I$10=リスト!$A$3,"附属高松",IF($I$10=リスト!$A$75,"附属坂出",$I$10)),)</f>
        <v>0</v>
      </c>
      <c r="G39" s="33"/>
      <c r="H39" s="32"/>
      <c r="I39" s="33"/>
      <c r="J39" s="32"/>
      <c r="K39" s="33"/>
      <c r="L39" s="32"/>
      <c r="M39" s="33"/>
      <c r="N39" s="15" t="str">
        <f t="shared" si="0"/>
        <v/>
      </c>
      <c r="O39" s="15" t="str">
        <f t="shared" si="1"/>
        <v/>
      </c>
      <c r="AC39" s="15" t="str">
        <f>IF($E39="男",IF($L39=リスト!$V$2,COUNTIF($L$15:$L39,リスト!$V$2),IF($L39=リスト!$V$3,COUNTIF($L$15:$L39,リスト!$V$3),IF($L39=リスト!$V$4,COUNTIF($L$15:$L39,リスト!$V$4),IF($L39=リスト!$V$5,COUNTIF($L$15:$L39,リスト!$V$5),IF($L39=リスト!$V$6,COUNTIF($L$15:$L39,リスト!$V$6),IF($L39=リスト!$V$7,COUNTIF($L$15:$L39,リスト!$V$7),IF($L39=リスト!$V$8,COUNTIF($L$15:$L39,リスト!$V$8),IF($L39=リスト!$V$9,COUNTIF($L$15:$L39,リスト!$V$9),IF($L39=リスト!$V$10,COUNTIF($L$15:$L39,リスト!$V$10),IF($L39=リスト!$V$11,COUNTIF($L$15:$L39,リスト!$V$11),IF($L39=リスト!$V$12,COUNTIF($L$15:$L39,リスト!$V$12),IF($L39=リスト!$V$13,COUNTIF($L$15:$L39,リスト!$V$13),IF($L39=リスト!$V$14,COUNTIF($L$15:$L39,リスト!$V$14),IF($L39=リスト!$V$15,COUNTIF($L$15:$L39,リスト!$V$15),IF($L39=リスト!$V$16,COUNTIF($L$15:$L39,リスト!$V$16),IF($L39=リスト!$V$17,COUNTIF($L$15:$L39,リスト!$V$17),"")))))))))))))))),"")</f>
        <v/>
      </c>
      <c r="AD39" s="15" t="str">
        <f>IF($E39="女",IF($L39=リスト!$V$2,COUNTIF($L$15:$L39,リスト!$V$2),IF($L39=リスト!$V$3,COUNTIF($L$15:$L39,リスト!$V$3),IF($L39=リスト!$V$4,COUNTIF($L$15:$L39,リスト!$V$4),IF($L39=リスト!$V$5,COUNTIF($L$15:$L39,リスト!$V$5),IF($L39=リスト!$V$6,COUNTIF($L$15:$L39,リスト!$V$6),IF($L39=リスト!$V$7,COUNTIF($L$15:$L39,リスト!$V$7),IF($L39=リスト!$V$8,COUNTIF($L$15:$L39,リスト!$V$8),IF($L39=リスト!$V$9,COUNTIF($L$15:$L39,リスト!$V$9),IF($L39=リスト!$V$10,COUNTIF($L$15:$L39,リスト!$V$10),IF($L39=リスト!$V$11,COUNTIF($L$15:$L39,リスト!$V$11),IF($L39=リスト!$V$12,COUNTIF($L$15:$L39,リスト!$V$12),IF($L39=リスト!$V$13,COUNTIF($L$15:$L39,リスト!$V$13),IF($L39=リスト!$V$14,COUNTIF($L$15:$L39,リスト!$V$14),IF($L39=リスト!$V$15,COUNTIF($L$15:$L39,リスト!$V$15),IF($L39=リスト!$V$16,COUNTIF($L$15:$L39,リスト!$V$16),IF($L39=リスト!$V$17,COUNTIF($L$15:$L39,リスト!$V$17),"")))))))))))))))),"")</f>
        <v/>
      </c>
    </row>
    <row r="40" spans="1:30" s="15" customFormat="1" ht="33" customHeight="1" x14ac:dyDescent="0.55000000000000004">
      <c r="A40" s="22">
        <v>24</v>
      </c>
      <c r="B40" s="31"/>
      <c r="C40" s="31"/>
      <c r="D40" s="32"/>
      <c r="E40" s="32"/>
      <c r="F40" s="22">
        <f>IF($D40&gt;3,IF($I$10=リスト!$A$3,"附属高松",IF($I$10=リスト!$A$75,"附属坂出",$I$10)),)</f>
        <v>0</v>
      </c>
      <c r="G40" s="33"/>
      <c r="H40" s="32"/>
      <c r="I40" s="33"/>
      <c r="J40" s="32"/>
      <c r="K40" s="33"/>
      <c r="L40" s="32"/>
      <c r="M40" s="33"/>
      <c r="N40" s="15" t="str">
        <f t="shared" si="0"/>
        <v/>
      </c>
      <c r="O40" s="15" t="str">
        <f t="shared" si="1"/>
        <v/>
      </c>
      <c r="AC40" s="15" t="str">
        <f>IF($E40="男",IF($L40=リスト!$V$2,COUNTIF($L$15:$L40,リスト!$V$2),IF($L40=リスト!$V$3,COUNTIF($L$15:$L40,リスト!$V$3),IF($L40=リスト!$V$4,COUNTIF($L$15:$L40,リスト!$V$4),IF($L40=リスト!$V$5,COUNTIF($L$15:$L40,リスト!$V$5),IF($L40=リスト!$V$6,COUNTIF($L$15:$L40,リスト!$V$6),IF($L40=リスト!$V$7,COUNTIF($L$15:$L40,リスト!$V$7),IF($L40=リスト!$V$8,COUNTIF($L$15:$L40,リスト!$V$8),IF($L40=リスト!$V$9,COUNTIF($L$15:$L40,リスト!$V$9),IF($L40=リスト!$V$10,COUNTIF($L$15:$L40,リスト!$V$10),IF($L40=リスト!$V$11,COUNTIF($L$15:$L40,リスト!$V$11),IF($L40=リスト!$V$12,COUNTIF($L$15:$L40,リスト!$V$12),IF($L40=リスト!$V$13,COUNTIF($L$15:$L40,リスト!$V$13),IF($L40=リスト!$V$14,COUNTIF($L$15:$L40,リスト!$V$14),IF($L40=リスト!$V$15,COUNTIF($L$15:$L40,リスト!$V$15),IF($L40=リスト!$V$16,COUNTIF($L$15:$L40,リスト!$V$16),IF($L40=リスト!$V$17,COUNTIF($L$15:$L40,リスト!$V$17),"")))))))))))))))),"")</f>
        <v/>
      </c>
      <c r="AD40" s="15" t="str">
        <f>IF($E40="女",IF($L40=リスト!$V$2,COUNTIF($L$15:$L40,リスト!$V$2),IF($L40=リスト!$V$3,COUNTIF($L$15:$L40,リスト!$V$3),IF($L40=リスト!$V$4,COUNTIF($L$15:$L40,リスト!$V$4),IF($L40=リスト!$V$5,COUNTIF($L$15:$L40,リスト!$V$5),IF($L40=リスト!$V$6,COUNTIF($L$15:$L40,リスト!$V$6),IF($L40=リスト!$V$7,COUNTIF($L$15:$L40,リスト!$V$7),IF($L40=リスト!$V$8,COUNTIF($L$15:$L40,リスト!$V$8),IF($L40=リスト!$V$9,COUNTIF($L$15:$L40,リスト!$V$9),IF($L40=リスト!$V$10,COUNTIF($L$15:$L40,リスト!$V$10),IF($L40=リスト!$V$11,COUNTIF($L$15:$L40,リスト!$V$11),IF($L40=リスト!$V$12,COUNTIF($L$15:$L40,リスト!$V$12),IF($L40=リスト!$V$13,COUNTIF($L$15:$L40,リスト!$V$13),IF($L40=リスト!$V$14,COUNTIF($L$15:$L40,リスト!$V$14),IF($L40=リスト!$V$15,COUNTIF($L$15:$L40,リスト!$V$15),IF($L40=リスト!$V$16,COUNTIF($L$15:$L40,リスト!$V$16),IF($L40=リスト!$V$17,COUNTIF($L$15:$L40,リスト!$V$17),"")))))))))))))))),"")</f>
        <v/>
      </c>
    </row>
    <row r="41" spans="1:30" s="15" customFormat="1" ht="33" customHeight="1" x14ac:dyDescent="0.55000000000000004">
      <c r="A41" s="22">
        <v>25</v>
      </c>
      <c r="B41" s="31"/>
      <c r="C41" s="31"/>
      <c r="D41" s="32"/>
      <c r="E41" s="32"/>
      <c r="F41" s="22">
        <f>IF($D41&gt;3,IF($I$10=リスト!$A$3,"附属高松",IF($I$10=リスト!$A$75,"附属坂出",$I$10)),)</f>
        <v>0</v>
      </c>
      <c r="G41" s="33"/>
      <c r="H41" s="32"/>
      <c r="I41" s="33"/>
      <c r="J41" s="32"/>
      <c r="K41" s="33"/>
      <c r="L41" s="32"/>
      <c r="M41" s="33"/>
      <c r="N41" s="15" t="str">
        <f t="shared" si="0"/>
        <v/>
      </c>
      <c r="O41" s="15" t="str">
        <f t="shared" si="1"/>
        <v/>
      </c>
      <c r="AC41" s="15" t="str">
        <f>IF($E41="男",IF($L41=リスト!$V$2,COUNTIF($L$15:$L41,リスト!$V$2),IF($L41=リスト!$V$3,COUNTIF($L$15:$L41,リスト!$V$3),IF($L41=リスト!$V$4,COUNTIF($L$15:$L41,リスト!$V$4),IF($L41=リスト!$V$5,COUNTIF($L$15:$L41,リスト!$V$5),IF($L41=リスト!$V$6,COUNTIF($L$15:$L41,リスト!$V$6),IF($L41=リスト!$V$7,COUNTIF($L$15:$L41,リスト!$V$7),IF($L41=リスト!$V$8,COUNTIF($L$15:$L41,リスト!$V$8),IF($L41=リスト!$V$9,COUNTIF($L$15:$L41,リスト!$V$9),IF($L41=リスト!$V$10,COUNTIF($L$15:$L41,リスト!$V$10),IF($L41=リスト!$V$11,COUNTIF($L$15:$L41,リスト!$V$11),IF($L41=リスト!$V$12,COUNTIF($L$15:$L41,リスト!$V$12),IF($L41=リスト!$V$13,COUNTIF($L$15:$L41,リスト!$V$13),IF($L41=リスト!$V$14,COUNTIF($L$15:$L41,リスト!$V$14),IF($L41=リスト!$V$15,COUNTIF($L$15:$L41,リスト!$V$15),IF($L41=リスト!$V$16,COUNTIF($L$15:$L41,リスト!$V$16),IF($L41=リスト!$V$17,COUNTIF($L$15:$L41,リスト!$V$17),"")))))))))))))))),"")</f>
        <v/>
      </c>
      <c r="AD41" s="15" t="str">
        <f>IF($E41="女",IF($L41=リスト!$V$2,COUNTIF($L$15:$L41,リスト!$V$2),IF($L41=リスト!$V$3,COUNTIF($L$15:$L41,リスト!$V$3),IF($L41=リスト!$V$4,COUNTIF($L$15:$L41,リスト!$V$4),IF($L41=リスト!$V$5,COUNTIF($L$15:$L41,リスト!$V$5),IF($L41=リスト!$V$6,COUNTIF($L$15:$L41,リスト!$V$6),IF($L41=リスト!$V$7,COUNTIF($L$15:$L41,リスト!$V$7),IF($L41=リスト!$V$8,COUNTIF($L$15:$L41,リスト!$V$8),IF($L41=リスト!$V$9,COUNTIF($L$15:$L41,リスト!$V$9),IF($L41=リスト!$V$10,COUNTIF($L$15:$L41,リスト!$V$10),IF($L41=リスト!$V$11,COUNTIF($L$15:$L41,リスト!$V$11),IF($L41=リスト!$V$12,COUNTIF($L$15:$L41,リスト!$V$12),IF($L41=リスト!$V$13,COUNTIF($L$15:$L41,リスト!$V$13),IF($L41=リスト!$V$14,COUNTIF($L$15:$L41,リスト!$V$14),IF($L41=リスト!$V$15,COUNTIF($L$15:$L41,リスト!$V$15),IF($L41=リスト!$V$16,COUNTIF($L$15:$L41,リスト!$V$16),IF($L41=リスト!$V$17,COUNTIF($L$15:$L41,リスト!$V$17),"")))))))))))))))),"")</f>
        <v/>
      </c>
    </row>
    <row r="42" spans="1:30" s="15" customFormat="1" ht="33" customHeight="1" x14ac:dyDescent="0.55000000000000004">
      <c r="A42" s="22">
        <v>26</v>
      </c>
      <c r="B42" s="31"/>
      <c r="C42" s="31"/>
      <c r="D42" s="32"/>
      <c r="E42" s="32"/>
      <c r="F42" s="22">
        <f>IF($D42&gt;3,IF($I$10=リスト!$A$3,"附属高松",IF($I$10=リスト!$A$75,"附属坂出",$I$10)),)</f>
        <v>0</v>
      </c>
      <c r="G42" s="33"/>
      <c r="H42" s="32"/>
      <c r="I42" s="33"/>
      <c r="J42" s="32"/>
      <c r="K42" s="33"/>
      <c r="L42" s="32"/>
      <c r="M42" s="33"/>
      <c r="N42" s="15" t="str">
        <f t="shared" si="0"/>
        <v/>
      </c>
      <c r="O42" s="15" t="str">
        <f t="shared" si="1"/>
        <v/>
      </c>
      <c r="AC42" s="15" t="str">
        <f>IF($E42="男",IF($L42=リスト!$V$2,COUNTIF($L$15:$L42,リスト!$V$2),IF($L42=リスト!$V$3,COUNTIF($L$15:$L42,リスト!$V$3),IF($L42=リスト!$V$4,COUNTIF($L$15:$L42,リスト!$V$4),IF($L42=リスト!$V$5,COUNTIF($L$15:$L42,リスト!$V$5),IF($L42=リスト!$V$6,COUNTIF($L$15:$L42,リスト!$V$6),IF($L42=リスト!$V$7,COUNTIF($L$15:$L42,リスト!$V$7),IF($L42=リスト!$V$8,COUNTIF($L$15:$L42,リスト!$V$8),IF($L42=リスト!$V$9,COUNTIF($L$15:$L42,リスト!$V$9),IF($L42=リスト!$V$10,COUNTIF($L$15:$L42,リスト!$V$10),IF($L42=リスト!$V$11,COUNTIF($L$15:$L42,リスト!$V$11),IF($L42=リスト!$V$12,COUNTIF($L$15:$L42,リスト!$V$12),IF($L42=リスト!$V$13,COUNTIF($L$15:$L42,リスト!$V$13),IF($L42=リスト!$V$14,COUNTIF($L$15:$L42,リスト!$V$14),IF($L42=リスト!$V$15,COUNTIF($L$15:$L42,リスト!$V$15),IF($L42=リスト!$V$16,COUNTIF($L$15:$L42,リスト!$V$16),IF($L42=リスト!$V$17,COUNTIF($L$15:$L42,リスト!$V$17),"")))))))))))))))),"")</f>
        <v/>
      </c>
      <c r="AD42" s="15" t="str">
        <f>IF($E42="女",IF($L42=リスト!$V$2,COUNTIF($L$15:$L42,リスト!$V$2),IF($L42=リスト!$V$3,COUNTIF($L$15:$L42,リスト!$V$3),IF($L42=リスト!$V$4,COUNTIF($L$15:$L42,リスト!$V$4),IF($L42=リスト!$V$5,COUNTIF($L$15:$L42,リスト!$V$5),IF($L42=リスト!$V$6,COUNTIF($L$15:$L42,リスト!$V$6),IF($L42=リスト!$V$7,COUNTIF($L$15:$L42,リスト!$V$7),IF($L42=リスト!$V$8,COUNTIF($L$15:$L42,リスト!$V$8),IF($L42=リスト!$V$9,COUNTIF($L$15:$L42,リスト!$V$9),IF($L42=リスト!$V$10,COUNTIF($L$15:$L42,リスト!$V$10),IF($L42=リスト!$V$11,COUNTIF($L$15:$L42,リスト!$V$11),IF($L42=リスト!$V$12,COUNTIF($L$15:$L42,リスト!$V$12),IF($L42=リスト!$V$13,COUNTIF($L$15:$L42,リスト!$V$13),IF($L42=リスト!$V$14,COUNTIF($L$15:$L42,リスト!$V$14),IF($L42=リスト!$V$15,COUNTIF($L$15:$L42,リスト!$V$15),IF($L42=リスト!$V$16,COUNTIF($L$15:$L42,リスト!$V$16),IF($L42=リスト!$V$17,COUNTIF($L$15:$L42,リスト!$V$17),"")))))))))))))))),"")</f>
        <v/>
      </c>
    </row>
    <row r="43" spans="1:30" s="15" customFormat="1" ht="33" customHeight="1" x14ac:dyDescent="0.55000000000000004">
      <c r="A43" s="22">
        <v>27</v>
      </c>
      <c r="B43" s="31"/>
      <c r="C43" s="31"/>
      <c r="D43" s="32"/>
      <c r="E43" s="32"/>
      <c r="F43" s="22">
        <f>IF($D43&gt;3,IF($I$10=リスト!$A$3,"附属高松",IF($I$10=リスト!$A$75,"附属坂出",$I$10)),)</f>
        <v>0</v>
      </c>
      <c r="G43" s="33"/>
      <c r="H43" s="32"/>
      <c r="I43" s="33"/>
      <c r="J43" s="32"/>
      <c r="K43" s="33"/>
      <c r="L43" s="32"/>
      <c r="M43" s="33"/>
      <c r="N43" s="15" t="str">
        <f t="shared" si="0"/>
        <v/>
      </c>
      <c r="O43" s="15" t="str">
        <f t="shared" si="1"/>
        <v/>
      </c>
      <c r="AC43" s="15" t="str">
        <f>IF($E43="男",IF($L43=リスト!$V$2,COUNTIF($L$15:$L43,リスト!$V$2),IF($L43=リスト!$V$3,COUNTIF($L$15:$L43,リスト!$V$3),IF($L43=リスト!$V$4,COUNTIF($L$15:$L43,リスト!$V$4),IF($L43=リスト!$V$5,COUNTIF($L$15:$L43,リスト!$V$5),IF($L43=リスト!$V$6,COUNTIF($L$15:$L43,リスト!$V$6),IF($L43=リスト!$V$7,COUNTIF($L$15:$L43,リスト!$V$7),IF($L43=リスト!$V$8,COUNTIF($L$15:$L43,リスト!$V$8),IF($L43=リスト!$V$9,COUNTIF($L$15:$L43,リスト!$V$9),IF($L43=リスト!$V$10,COUNTIF($L$15:$L43,リスト!$V$10),IF($L43=リスト!$V$11,COUNTIF($L$15:$L43,リスト!$V$11),IF($L43=リスト!$V$12,COUNTIF($L$15:$L43,リスト!$V$12),IF($L43=リスト!$V$13,COUNTIF($L$15:$L43,リスト!$V$13),IF($L43=リスト!$V$14,COUNTIF($L$15:$L43,リスト!$V$14),IF($L43=リスト!$V$15,COUNTIF($L$15:$L43,リスト!$V$15),IF($L43=リスト!$V$16,COUNTIF($L$15:$L43,リスト!$V$16),IF($L43=リスト!$V$17,COUNTIF($L$15:$L43,リスト!$V$17),"")))))))))))))))),"")</f>
        <v/>
      </c>
      <c r="AD43" s="15" t="str">
        <f>IF($E43="女",IF($L43=リスト!$V$2,COUNTIF($L$15:$L43,リスト!$V$2),IF($L43=リスト!$V$3,COUNTIF($L$15:$L43,リスト!$V$3),IF($L43=リスト!$V$4,COUNTIF($L$15:$L43,リスト!$V$4),IF($L43=リスト!$V$5,COUNTIF($L$15:$L43,リスト!$V$5),IF($L43=リスト!$V$6,COUNTIF($L$15:$L43,リスト!$V$6),IF($L43=リスト!$V$7,COUNTIF($L$15:$L43,リスト!$V$7),IF($L43=リスト!$V$8,COUNTIF($L$15:$L43,リスト!$V$8),IF($L43=リスト!$V$9,COUNTIF($L$15:$L43,リスト!$V$9),IF($L43=リスト!$V$10,COUNTIF($L$15:$L43,リスト!$V$10),IF($L43=リスト!$V$11,COUNTIF($L$15:$L43,リスト!$V$11),IF($L43=リスト!$V$12,COUNTIF($L$15:$L43,リスト!$V$12),IF($L43=リスト!$V$13,COUNTIF($L$15:$L43,リスト!$V$13),IF($L43=リスト!$V$14,COUNTIF($L$15:$L43,リスト!$V$14),IF($L43=リスト!$V$15,COUNTIF($L$15:$L43,リスト!$V$15),IF($L43=リスト!$V$16,COUNTIF($L$15:$L43,リスト!$V$16),IF($L43=リスト!$V$17,COUNTIF($L$15:$L43,リスト!$V$17),"")))))))))))))))),"")</f>
        <v/>
      </c>
    </row>
    <row r="44" spans="1:30" s="15" customFormat="1" ht="33" customHeight="1" x14ac:dyDescent="0.55000000000000004">
      <c r="A44" s="22">
        <v>28</v>
      </c>
      <c r="B44" s="31"/>
      <c r="C44" s="31"/>
      <c r="D44" s="32"/>
      <c r="E44" s="32"/>
      <c r="F44" s="22">
        <f>IF($D44&gt;3,IF($I$10=リスト!$A$3,"附属高松",IF($I$10=リスト!$A$75,"附属坂出",$I$10)),)</f>
        <v>0</v>
      </c>
      <c r="G44" s="33"/>
      <c r="H44" s="32"/>
      <c r="I44" s="33"/>
      <c r="J44" s="32"/>
      <c r="K44" s="33"/>
      <c r="L44" s="32"/>
      <c r="M44" s="33"/>
      <c r="N44" s="15" t="str">
        <f t="shared" si="0"/>
        <v/>
      </c>
      <c r="O44" s="15" t="str">
        <f t="shared" si="1"/>
        <v/>
      </c>
      <c r="AC44" s="15" t="str">
        <f>IF($E44="男",IF($L44=リスト!$V$2,COUNTIF($L$15:$L44,リスト!$V$2),IF($L44=リスト!$V$3,COUNTIF($L$15:$L44,リスト!$V$3),IF($L44=リスト!$V$4,COUNTIF($L$15:$L44,リスト!$V$4),IF($L44=リスト!$V$5,COUNTIF($L$15:$L44,リスト!$V$5),IF($L44=リスト!$V$6,COUNTIF($L$15:$L44,リスト!$V$6),IF($L44=リスト!$V$7,COUNTIF($L$15:$L44,リスト!$V$7),IF($L44=リスト!$V$8,COUNTIF($L$15:$L44,リスト!$V$8),IF($L44=リスト!$V$9,COUNTIF($L$15:$L44,リスト!$V$9),IF($L44=リスト!$V$10,COUNTIF($L$15:$L44,リスト!$V$10),IF($L44=リスト!$V$11,COUNTIF($L$15:$L44,リスト!$V$11),IF($L44=リスト!$V$12,COUNTIF($L$15:$L44,リスト!$V$12),IF($L44=リスト!$V$13,COUNTIF($L$15:$L44,リスト!$V$13),IF($L44=リスト!$V$14,COUNTIF($L$15:$L44,リスト!$V$14),IF($L44=リスト!$V$15,COUNTIF($L$15:$L44,リスト!$V$15),IF($L44=リスト!$V$16,COUNTIF($L$15:$L44,リスト!$V$16),IF($L44=リスト!$V$17,COUNTIF($L$15:$L44,リスト!$V$17),"")))))))))))))))),"")</f>
        <v/>
      </c>
      <c r="AD44" s="15" t="str">
        <f>IF($E44="女",IF($L44=リスト!$V$2,COUNTIF($L$15:$L44,リスト!$V$2),IF($L44=リスト!$V$3,COUNTIF($L$15:$L44,リスト!$V$3),IF($L44=リスト!$V$4,COUNTIF($L$15:$L44,リスト!$V$4),IF($L44=リスト!$V$5,COUNTIF($L$15:$L44,リスト!$V$5),IF($L44=リスト!$V$6,COUNTIF($L$15:$L44,リスト!$V$6),IF($L44=リスト!$V$7,COUNTIF($L$15:$L44,リスト!$V$7),IF($L44=リスト!$V$8,COUNTIF($L$15:$L44,リスト!$V$8),IF($L44=リスト!$V$9,COUNTIF($L$15:$L44,リスト!$V$9),IF($L44=リスト!$V$10,COUNTIF($L$15:$L44,リスト!$V$10),IF($L44=リスト!$V$11,COUNTIF($L$15:$L44,リスト!$V$11),IF($L44=リスト!$V$12,COUNTIF($L$15:$L44,リスト!$V$12),IF($L44=リスト!$V$13,COUNTIF($L$15:$L44,リスト!$V$13),IF($L44=リスト!$V$14,COUNTIF($L$15:$L44,リスト!$V$14),IF($L44=リスト!$V$15,COUNTIF($L$15:$L44,リスト!$V$15),IF($L44=リスト!$V$16,COUNTIF($L$15:$L44,リスト!$V$16),IF($L44=リスト!$V$17,COUNTIF($L$15:$L44,リスト!$V$17),"")))))))))))))))),"")</f>
        <v/>
      </c>
    </row>
    <row r="45" spans="1:30" s="15" customFormat="1" ht="33" customHeight="1" x14ac:dyDescent="0.55000000000000004">
      <c r="A45" s="22">
        <v>29</v>
      </c>
      <c r="B45" s="31"/>
      <c r="C45" s="31"/>
      <c r="D45" s="32"/>
      <c r="E45" s="32"/>
      <c r="F45" s="22">
        <f>IF($D45&gt;3,IF($I$10=リスト!$A$3,"附属高松",IF($I$10=リスト!$A$75,"附属坂出",$I$10)),)</f>
        <v>0</v>
      </c>
      <c r="G45" s="33"/>
      <c r="H45" s="32"/>
      <c r="I45" s="33"/>
      <c r="J45" s="32"/>
      <c r="K45" s="33"/>
      <c r="L45" s="32"/>
      <c r="M45" s="33"/>
      <c r="N45" s="15" t="str">
        <f t="shared" si="0"/>
        <v/>
      </c>
      <c r="O45" s="15" t="str">
        <f t="shared" si="1"/>
        <v/>
      </c>
      <c r="AC45" s="15" t="str">
        <f>IF($E45="男",IF($L45=リスト!$V$2,COUNTIF($L$15:$L45,リスト!$V$2),IF($L45=リスト!$V$3,COUNTIF($L$15:$L45,リスト!$V$3),IF($L45=リスト!$V$4,COUNTIF($L$15:$L45,リスト!$V$4),IF($L45=リスト!$V$5,COUNTIF($L$15:$L45,リスト!$V$5),IF($L45=リスト!$V$6,COUNTIF($L$15:$L45,リスト!$V$6),IF($L45=リスト!$V$7,COUNTIF($L$15:$L45,リスト!$V$7),IF($L45=リスト!$V$8,COUNTIF($L$15:$L45,リスト!$V$8),IF($L45=リスト!$V$9,COUNTIF($L$15:$L45,リスト!$V$9),IF($L45=リスト!$V$10,COUNTIF($L$15:$L45,リスト!$V$10),IF($L45=リスト!$V$11,COUNTIF($L$15:$L45,リスト!$V$11),IF($L45=リスト!$V$12,COUNTIF($L$15:$L45,リスト!$V$12),IF($L45=リスト!$V$13,COUNTIF($L$15:$L45,リスト!$V$13),IF($L45=リスト!$V$14,COUNTIF($L$15:$L45,リスト!$V$14),IF($L45=リスト!$V$15,COUNTIF($L$15:$L45,リスト!$V$15),IF($L45=リスト!$V$16,COUNTIF($L$15:$L45,リスト!$V$16),IF($L45=リスト!$V$17,COUNTIF($L$15:$L45,リスト!$V$17),"")))))))))))))))),"")</f>
        <v/>
      </c>
      <c r="AD45" s="15" t="str">
        <f>IF($E45="女",IF($L45=リスト!$V$2,COUNTIF($L$15:$L45,リスト!$V$2),IF($L45=リスト!$V$3,COUNTIF($L$15:$L45,リスト!$V$3),IF($L45=リスト!$V$4,COUNTIF($L$15:$L45,リスト!$V$4),IF($L45=リスト!$V$5,COUNTIF($L$15:$L45,リスト!$V$5),IF($L45=リスト!$V$6,COUNTIF($L$15:$L45,リスト!$V$6),IF($L45=リスト!$V$7,COUNTIF($L$15:$L45,リスト!$V$7),IF($L45=リスト!$V$8,COUNTIF($L$15:$L45,リスト!$V$8),IF($L45=リスト!$V$9,COUNTIF($L$15:$L45,リスト!$V$9),IF($L45=リスト!$V$10,COUNTIF($L$15:$L45,リスト!$V$10),IF($L45=リスト!$V$11,COUNTIF($L$15:$L45,リスト!$V$11),IF($L45=リスト!$V$12,COUNTIF($L$15:$L45,リスト!$V$12),IF($L45=リスト!$V$13,COUNTIF($L$15:$L45,リスト!$V$13),IF($L45=リスト!$V$14,COUNTIF($L$15:$L45,リスト!$V$14),IF($L45=リスト!$V$15,COUNTIF($L$15:$L45,リスト!$V$15),IF($L45=リスト!$V$16,COUNTIF($L$15:$L45,リスト!$V$16),IF($L45=リスト!$V$17,COUNTIF($L$15:$L45,リスト!$V$17),"")))))))))))))))),"")</f>
        <v/>
      </c>
    </row>
    <row r="46" spans="1:30" s="15" customFormat="1" ht="33" customHeight="1" x14ac:dyDescent="0.55000000000000004">
      <c r="A46" s="22">
        <v>30</v>
      </c>
      <c r="B46" s="31"/>
      <c r="C46" s="31"/>
      <c r="D46" s="32"/>
      <c r="E46" s="32"/>
      <c r="F46" s="22">
        <f>IF($D46&gt;3,IF($I$10=リスト!$A$3,"附属高松",IF($I$10=リスト!$A$75,"附属坂出",$I$10)),)</f>
        <v>0</v>
      </c>
      <c r="G46" s="33"/>
      <c r="H46" s="32"/>
      <c r="I46" s="33"/>
      <c r="J46" s="32"/>
      <c r="K46" s="33"/>
      <c r="L46" s="32"/>
      <c r="M46" s="33"/>
      <c r="N46" s="15" t="str">
        <f t="shared" si="0"/>
        <v/>
      </c>
      <c r="O46" s="15" t="str">
        <f t="shared" si="1"/>
        <v/>
      </c>
      <c r="AC46" s="15" t="str">
        <f>IF($E46="男",IF($L46=リスト!$V$2,COUNTIF($L$15:$L46,リスト!$V$2),IF($L46=リスト!$V$3,COUNTIF($L$15:$L46,リスト!$V$3),IF($L46=リスト!$V$4,COUNTIF($L$15:$L46,リスト!$V$4),IF($L46=リスト!$V$5,COUNTIF($L$15:$L46,リスト!$V$5),IF($L46=リスト!$V$6,COUNTIF($L$15:$L46,リスト!$V$6),IF($L46=リスト!$V$7,COUNTIF($L$15:$L46,リスト!$V$7),IF($L46=リスト!$V$8,COUNTIF($L$15:$L46,リスト!$V$8),IF($L46=リスト!$V$9,COUNTIF($L$15:$L46,リスト!$V$9),IF($L46=リスト!$V$10,COUNTIF($L$15:$L46,リスト!$V$10),IF($L46=リスト!$V$11,COUNTIF($L$15:$L46,リスト!$V$11),IF($L46=リスト!$V$12,COUNTIF($L$15:$L46,リスト!$V$12),IF($L46=リスト!$V$13,COUNTIF($L$15:$L46,リスト!$V$13),IF($L46=リスト!$V$14,COUNTIF($L$15:$L46,リスト!$V$14),IF($L46=リスト!$V$15,COUNTIF($L$15:$L46,リスト!$V$15),IF($L46=リスト!$V$16,COUNTIF($L$15:$L46,リスト!$V$16),IF($L46=リスト!$V$17,COUNTIF($L$15:$L46,リスト!$V$17),"")))))))))))))))),"")</f>
        <v/>
      </c>
      <c r="AD46" s="15" t="str">
        <f>IF($E46="女",IF($L46=リスト!$V$2,COUNTIF($L$15:$L46,リスト!$V$2),IF($L46=リスト!$V$3,COUNTIF($L$15:$L46,リスト!$V$3),IF($L46=リスト!$V$4,COUNTIF($L$15:$L46,リスト!$V$4),IF($L46=リスト!$V$5,COUNTIF($L$15:$L46,リスト!$V$5),IF($L46=リスト!$V$6,COUNTIF($L$15:$L46,リスト!$V$6),IF($L46=リスト!$V$7,COUNTIF($L$15:$L46,リスト!$V$7),IF($L46=リスト!$V$8,COUNTIF($L$15:$L46,リスト!$V$8),IF($L46=リスト!$V$9,COUNTIF($L$15:$L46,リスト!$V$9),IF($L46=リスト!$V$10,COUNTIF($L$15:$L46,リスト!$V$10),IF($L46=リスト!$V$11,COUNTIF($L$15:$L46,リスト!$V$11),IF($L46=リスト!$V$12,COUNTIF($L$15:$L46,リスト!$V$12),IF($L46=リスト!$V$13,COUNTIF($L$15:$L46,リスト!$V$13),IF($L46=リスト!$V$14,COUNTIF($L$15:$L46,リスト!$V$14),IF($L46=リスト!$V$15,COUNTIF($L$15:$L46,リスト!$V$15),IF($L46=リスト!$V$16,COUNTIF($L$15:$L46,リスト!$V$16),IF($L46=リスト!$V$17,COUNTIF($L$15:$L46,リスト!$V$17),"")))))))))))))))),"")</f>
        <v/>
      </c>
    </row>
    <row r="47" spans="1:30" s="15" customFormat="1" ht="33" customHeight="1" x14ac:dyDescent="0.55000000000000004">
      <c r="A47" s="22">
        <v>31</v>
      </c>
      <c r="B47" s="31"/>
      <c r="C47" s="31"/>
      <c r="D47" s="32"/>
      <c r="E47" s="32"/>
      <c r="F47" s="22">
        <f>IF($D47&gt;3,IF($I$10=リスト!$A$3,"附属高松",IF($I$10=リスト!$A$75,"附属坂出",$I$10)),)</f>
        <v>0</v>
      </c>
      <c r="G47" s="33"/>
      <c r="H47" s="32"/>
      <c r="I47" s="33"/>
      <c r="J47" s="32"/>
      <c r="K47" s="33"/>
      <c r="L47" s="32"/>
      <c r="M47" s="33"/>
      <c r="N47" s="15" t="str">
        <f t="shared" si="0"/>
        <v/>
      </c>
      <c r="O47" s="15" t="str">
        <f t="shared" si="1"/>
        <v/>
      </c>
      <c r="AC47" s="15" t="str">
        <f>IF($E47="男",IF($L47=リスト!$V$2,COUNTIF($L$15:$L47,リスト!$V$2),IF($L47=リスト!$V$3,COUNTIF($L$15:$L47,リスト!$V$3),IF($L47=リスト!$V$4,COUNTIF($L$15:$L47,リスト!$V$4),IF($L47=リスト!$V$5,COUNTIF($L$15:$L47,リスト!$V$5),IF($L47=リスト!$V$6,COUNTIF($L$15:$L47,リスト!$V$6),IF($L47=リスト!$V$7,COUNTIF($L$15:$L47,リスト!$V$7),IF($L47=リスト!$V$8,COUNTIF($L$15:$L47,リスト!$V$8),IF($L47=リスト!$V$9,COUNTIF($L$15:$L47,リスト!$V$9),IF($L47=リスト!$V$10,COUNTIF($L$15:$L47,リスト!$V$10),IF($L47=リスト!$V$11,COUNTIF($L$15:$L47,リスト!$V$11),IF($L47=リスト!$V$12,COUNTIF($L$15:$L47,リスト!$V$12),IF($L47=リスト!$V$13,COUNTIF($L$15:$L47,リスト!$V$13),IF($L47=リスト!$V$14,COUNTIF($L$15:$L47,リスト!$V$14),IF($L47=リスト!$V$15,COUNTIF($L$15:$L47,リスト!$V$15),IF($L47=リスト!$V$16,COUNTIF($L$15:$L47,リスト!$V$16),IF($L47=リスト!$V$17,COUNTIF($L$15:$L47,リスト!$V$17),"")))))))))))))))),"")</f>
        <v/>
      </c>
      <c r="AD47" s="15" t="str">
        <f>IF($E47="女",IF($L47=リスト!$V$2,COUNTIF($L$15:$L47,リスト!$V$2),IF($L47=リスト!$V$3,COUNTIF($L$15:$L47,リスト!$V$3),IF($L47=リスト!$V$4,COUNTIF($L$15:$L47,リスト!$V$4),IF($L47=リスト!$V$5,COUNTIF($L$15:$L47,リスト!$V$5),IF($L47=リスト!$V$6,COUNTIF($L$15:$L47,リスト!$V$6),IF($L47=リスト!$V$7,COUNTIF($L$15:$L47,リスト!$V$7),IF($L47=リスト!$V$8,COUNTIF($L$15:$L47,リスト!$V$8),IF($L47=リスト!$V$9,COUNTIF($L$15:$L47,リスト!$V$9),IF($L47=リスト!$V$10,COUNTIF($L$15:$L47,リスト!$V$10),IF($L47=リスト!$V$11,COUNTIF($L$15:$L47,リスト!$V$11),IF($L47=リスト!$V$12,COUNTIF($L$15:$L47,リスト!$V$12),IF($L47=リスト!$V$13,COUNTIF($L$15:$L47,リスト!$V$13),IF($L47=リスト!$V$14,COUNTIF($L$15:$L47,リスト!$V$14),IF($L47=リスト!$V$15,COUNTIF($L$15:$L47,リスト!$V$15),IF($L47=リスト!$V$16,COUNTIF($L$15:$L47,リスト!$V$16),IF($L47=リスト!$V$17,COUNTIF($L$15:$L47,リスト!$V$17),"")))))))))))))))),"")</f>
        <v/>
      </c>
    </row>
    <row r="48" spans="1:30" s="15" customFormat="1" ht="33" customHeight="1" x14ac:dyDescent="0.55000000000000004">
      <c r="A48" s="22">
        <v>32</v>
      </c>
      <c r="B48" s="31"/>
      <c r="C48" s="31"/>
      <c r="D48" s="32"/>
      <c r="E48" s="32"/>
      <c r="F48" s="22">
        <f>IF($D48&gt;3,IF($I$10=リスト!$A$3,"附属高松",IF($I$10=リスト!$A$75,"附属坂出",$I$10)),)</f>
        <v>0</v>
      </c>
      <c r="G48" s="33"/>
      <c r="H48" s="32"/>
      <c r="I48" s="33"/>
      <c r="J48" s="32"/>
      <c r="K48" s="33"/>
      <c r="L48" s="32"/>
      <c r="M48" s="33"/>
      <c r="N48" s="15" t="str">
        <f t="shared" si="0"/>
        <v/>
      </c>
      <c r="O48" s="15" t="str">
        <f t="shared" si="1"/>
        <v/>
      </c>
      <c r="AC48" s="15" t="str">
        <f>IF($E48="男",IF($L48=リスト!$V$2,COUNTIF($L$15:$L48,リスト!$V$2),IF($L48=リスト!$V$3,COUNTIF($L$15:$L48,リスト!$V$3),IF($L48=リスト!$V$4,COUNTIF($L$15:$L48,リスト!$V$4),IF($L48=リスト!$V$5,COUNTIF($L$15:$L48,リスト!$V$5),IF($L48=リスト!$V$6,COUNTIF($L$15:$L48,リスト!$V$6),IF($L48=リスト!$V$7,COUNTIF($L$15:$L48,リスト!$V$7),IF($L48=リスト!$V$8,COUNTIF($L$15:$L48,リスト!$V$8),IF($L48=リスト!$V$9,COUNTIF($L$15:$L48,リスト!$V$9),IF($L48=リスト!$V$10,COUNTIF($L$15:$L48,リスト!$V$10),IF($L48=リスト!$V$11,COUNTIF($L$15:$L48,リスト!$V$11),IF($L48=リスト!$V$12,COUNTIF($L$15:$L48,リスト!$V$12),IF($L48=リスト!$V$13,COUNTIF($L$15:$L48,リスト!$V$13),IF($L48=リスト!$V$14,COUNTIF($L$15:$L48,リスト!$V$14),IF($L48=リスト!$V$15,COUNTIF($L$15:$L48,リスト!$V$15),IF($L48=リスト!$V$16,COUNTIF($L$15:$L48,リスト!$V$16),IF($L48=リスト!$V$17,COUNTIF($L$15:$L48,リスト!$V$17),"")))))))))))))))),"")</f>
        <v/>
      </c>
      <c r="AD48" s="15" t="str">
        <f>IF($E48="女",IF($L48=リスト!$V$2,COUNTIF($L$15:$L48,リスト!$V$2),IF($L48=リスト!$V$3,COUNTIF($L$15:$L48,リスト!$V$3),IF($L48=リスト!$V$4,COUNTIF($L$15:$L48,リスト!$V$4),IF($L48=リスト!$V$5,COUNTIF($L$15:$L48,リスト!$V$5),IF($L48=リスト!$V$6,COUNTIF($L$15:$L48,リスト!$V$6),IF($L48=リスト!$V$7,COUNTIF($L$15:$L48,リスト!$V$7),IF($L48=リスト!$V$8,COUNTIF($L$15:$L48,リスト!$V$8),IF($L48=リスト!$V$9,COUNTIF($L$15:$L48,リスト!$V$9),IF($L48=リスト!$V$10,COUNTIF($L$15:$L48,リスト!$V$10),IF($L48=リスト!$V$11,COUNTIF($L$15:$L48,リスト!$V$11),IF($L48=リスト!$V$12,COUNTIF($L$15:$L48,リスト!$V$12),IF($L48=リスト!$V$13,COUNTIF($L$15:$L48,リスト!$V$13),IF($L48=リスト!$V$14,COUNTIF($L$15:$L48,リスト!$V$14),IF($L48=リスト!$V$15,COUNTIF($L$15:$L48,リスト!$V$15),IF($L48=リスト!$V$16,COUNTIF($L$15:$L48,リスト!$V$16),IF($L48=リスト!$V$17,COUNTIF($L$15:$L48,リスト!$V$17),"")))))))))))))))),"")</f>
        <v/>
      </c>
    </row>
    <row r="49" spans="1:30" s="15" customFormat="1" ht="33" customHeight="1" x14ac:dyDescent="0.55000000000000004">
      <c r="A49" s="22">
        <v>33</v>
      </c>
      <c r="B49" s="31"/>
      <c r="C49" s="31"/>
      <c r="D49" s="32"/>
      <c r="E49" s="32"/>
      <c r="F49" s="22">
        <f>IF($D49&gt;3,IF($I$10=リスト!$A$3,"附属高松",IF($I$10=リスト!$A$75,"附属坂出",$I$10)),)</f>
        <v>0</v>
      </c>
      <c r="G49" s="33"/>
      <c r="H49" s="32"/>
      <c r="I49" s="33"/>
      <c r="J49" s="32"/>
      <c r="K49" s="33"/>
      <c r="L49" s="32"/>
      <c r="M49" s="33"/>
      <c r="N49" s="15" t="str">
        <f t="shared" si="0"/>
        <v/>
      </c>
      <c r="O49" s="15" t="str">
        <f t="shared" si="1"/>
        <v/>
      </c>
      <c r="AC49" s="15" t="str">
        <f>IF($E49="男",IF($L49=リスト!$V$2,COUNTIF($L$15:$L49,リスト!$V$2),IF($L49=リスト!$V$3,COUNTIF($L$15:$L49,リスト!$V$3),IF($L49=リスト!$V$4,COUNTIF($L$15:$L49,リスト!$V$4),IF($L49=リスト!$V$5,COUNTIF($L$15:$L49,リスト!$V$5),IF($L49=リスト!$V$6,COUNTIF($L$15:$L49,リスト!$V$6),IF($L49=リスト!$V$7,COUNTIF($L$15:$L49,リスト!$V$7),IF($L49=リスト!$V$8,COUNTIF($L$15:$L49,リスト!$V$8),IF($L49=リスト!$V$9,COUNTIF($L$15:$L49,リスト!$V$9),IF($L49=リスト!$V$10,COUNTIF($L$15:$L49,リスト!$V$10),IF($L49=リスト!$V$11,COUNTIF($L$15:$L49,リスト!$V$11),IF($L49=リスト!$V$12,COUNTIF($L$15:$L49,リスト!$V$12),IF($L49=リスト!$V$13,COUNTIF($L$15:$L49,リスト!$V$13),IF($L49=リスト!$V$14,COUNTIF($L$15:$L49,リスト!$V$14),IF($L49=リスト!$V$15,COUNTIF($L$15:$L49,リスト!$V$15),IF($L49=リスト!$V$16,COUNTIF($L$15:$L49,リスト!$V$16),IF($L49=リスト!$V$17,COUNTIF($L$15:$L49,リスト!$V$17),"")))))))))))))))),"")</f>
        <v/>
      </c>
      <c r="AD49" s="15" t="str">
        <f>IF($E49="女",IF($L49=リスト!$V$2,COUNTIF($L$15:$L49,リスト!$V$2),IF($L49=リスト!$V$3,COUNTIF($L$15:$L49,リスト!$V$3),IF($L49=リスト!$V$4,COUNTIF($L$15:$L49,リスト!$V$4),IF($L49=リスト!$V$5,COUNTIF($L$15:$L49,リスト!$V$5),IF($L49=リスト!$V$6,COUNTIF($L$15:$L49,リスト!$V$6),IF($L49=リスト!$V$7,COUNTIF($L$15:$L49,リスト!$V$7),IF($L49=リスト!$V$8,COUNTIF($L$15:$L49,リスト!$V$8),IF($L49=リスト!$V$9,COUNTIF($L$15:$L49,リスト!$V$9),IF($L49=リスト!$V$10,COUNTIF($L$15:$L49,リスト!$V$10),IF($L49=リスト!$V$11,COUNTIF($L$15:$L49,リスト!$V$11),IF($L49=リスト!$V$12,COUNTIF($L$15:$L49,リスト!$V$12),IF($L49=リスト!$V$13,COUNTIF($L$15:$L49,リスト!$V$13),IF($L49=リスト!$V$14,COUNTIF($L$15:$L49,リスト!$V$14),IF($L49=リスト!$V$15,COUNTIF($L$15:$L49,リスト!$V$15),IF($L49=リスト!$V$16,COUNTIF($L$15:$L49,リスト!$V$16),IF($L49=リスト!$V$17,COUNTIF($L$15:$L49,リスト!$V$17),"")))))))))))))))),"")</f>
        <v/>
      </c>
    </row>
    <row r="50" spans="1:30" s="15" customFormat="1" ht="33" customHeight="1" x14ac:dyDescent="0.55000000000000004">
      <c r="A50" s="22">
        <v>34</v>
      </c>
      <c r="B50" s="31"/>
      <c r="C50" s="31"/>
      <c r="D50" s="32"/>
      <c r="E50" s="32"/>
      <c r="F50" s="22">
        <f>IF($D50&gt;3,IF($I$10=リスト!$A$3,"附属高松",IF($I$10=リスト!$A$75,"附属坂出",$I$10)),)</f>
        <v>0</v>
      </c>
      <c r="G50" s="33"/>
      <c r="H50" s="32"/>
      <c r="I50" s="33"/>
      <c r="J50" s="32"/>
      <c r="K50" s="33"/>
      <c r="L50" s="32"/>
      <c r="M50" s="33"/>
      <c r="N50" s="15" t="str">
        <f t="shared" si="0"/>
        <v/>
      </c>
      <c r="O50" s="15" t="str">
        <f t="shared" si="1"/>
        <v/>
      </c>
      <c r="AC50" s="15" t="str">
        <f>IF($E50="男",IF($L50=リスト!$V$2,COUNTIF($L$15:$L50,リスト!$V$2),IF($L50=リスト!$V$3,COUNTIF($L$15:$L50,リスト!$V$3),IF($L50=リスト!$V$4,COUNTIF($L$15:$L50,リスト!$V$4),IF($L50=リスト!$V$5,COUNTIF($L$15:$L50,リスト!$V$5),IF($L50=リスト!$V$6,COUNTIF($L$15:$L50,リスト!$V$6),IF($L50=リスト!$V$7,COUNTIF($L$15:$L50,リスト!$V$7),IF($L50=リスト!$V$8,COUNTIF($L$15:$L50,リスト!$V$8),IF($L50=リスト!$V$9,COUNTIF($L$15:$L50,リスト!$V$9),IF($L50=リスト!$V$10,COUNTIF($L$15:$L50,リスト!$V$10),IF($L50=リスト!$V$11,COUNTIF($L$15:$L50,リスト!$V$11),IF($L50=リスト!$V$12,COUNTIF($L$15:$L50,リスト!$V$12),IF($L50=リスト!$V$13,COUNTIF($L$15:$L50,リスト!$V$13),IF($L50=リスト!$V$14,COUNTIF($L$15:$L50,リスト!$V$14),IF($L50=リスト!$V$15,COUNTIF($L$15:$L50,リスト!$V$15),IF($L50=リスト!$V$16,COUNTIF($L$15:$L50,リスト!$V$16),IF($L50=リスト!$V$17,COUNTIF($L$15:$L50,リスト!$V$17),"")))))))))))))))),"")</f>
        <v/>
      </c>
      <c r="AD50" s="15" t="str">
        <f>IF($E50="女",IF($L50=リスト!$V$2,COUNTIF($L$15:$L50,リスト!$V$2),IF($L50=リスト!$V$3,COUNTIF($L$15:$L50,リスト!$V$3),IF($L50=リスト!$V$4,COUNTIF($L$15:$L50,リスト!$V$4),IF($L50=リスト!$V$5,COUNTIF($L$15:$L50,リスト!$V$5),IF($L50=リスト!$V$6,COUNTIF($L$15:$L50,リスト!$V$6),IF($L50=リスト!$V$7,COUNTIF($L$15:$L50,リスト!$V$7),IF($L50=リスト!$V$8,COUNTIF($L$15:$L50,リスト!$V$8),IF($L50=リスト!$V$9,COUNTIF($L$15:$L50,リスト!$V$9),IF($L50=リスト!$V$10,COUNTIF($L$15:$L50,リスト!$V$10),IF($L50=リスト!$V$11,COUNTIF($L$15:$L50,リスト!$V$11),IF($L50=リスト!$V$12,COUNTIF($L$15:$L50,リスト!$V$12),IF($L50=リスト!$V$13,COUNTIF($L$15:$L50,リスト!$V$13),IF($L50=リスト!$V$14,COUNTIF($L$15:$L50,リスト!$V$14),IF($L50=リスト!$V$15,COUNTIF($L$15:$L50,リスト!$V$15),IF($L50=リスト!$V$16,COUNTIF($L$15:$L50,リスト!$V$16),IF($L50=リスト!$V$17,COUNTIF($L$15:$L50,リスト!$V$17),"")))))))))))))))),"")</f>
        <v/>
      </c>
    </row>
    <row r="51" spans="1:30" s="15" customFormat="1" ht="33" customHeight="1" x14ac:dyDescent="0.55000000000000004">
      <c r="A51" s="22">
        <v>35</v>
      </c>
      <c r="B51" s="31"/>
      <c r="C51" s="31"/>
      <c r="D51" s="32"/>
      <c r="E51" s="32"/>
      <c r="F51" s="22">
        <f>IF($D51&gt;3,IF($I$10=リスト!$A$3,"附属高松",IF($I$10=リスト!$A$75,"附属坂出",$I$10)),)</f>
        <v>0</v>
      </c>
      <c r="G51" s="33"/>
      <c r="H51" s="32"/>
      <c r="I51" s="33"/>
      <c r="J51" s="32"/>
      <c r="K51" s="33"/>
      <c r="L51" s="32"/>
      <c r="M51" s="33"/>
      <c r="N51" s="15" t="str">
        <f t="shared" si="0"/>
        <v/>
      </c>
      <c r="O51" s="15" t="str">
        <f t="shared" si="1"/>
        <v/>
      </c>
      <c r="AC51" s="15" t="str">
        <f>IF($E51="男",IF($L51=リスト!$V$2,COUNTIF($L$15:$L51,リスト!$V$2),IF($L51=リスト!$V$3,COUNTIF($L$15:$L51,リスト!$V$3),IF($L51=リスト!$V$4,COUNTIF($L$15:$L51,リスト!$V$4),IF($L51=リスト!$V$5,COUNTIF($L$15:$L51,リスト!$V$5),IF($L51=リスト!$V$6,COUNTIF($L$15:$L51,リスト!$V$6),IF($L51=リスト!$V$7,COUNTIF($L$15:$L51,リスト!$V$7),IF($L51=リスト!$V$8,COUNTIF($L$15:$L51,リスト!$V$8),IF($L51=リスト!$V$9,COUNTIF($L$15:$L51,リスト!$V$9),IF($L51=リスト!$V$10,COUNTIF($L$15:$L51,リスト!$V$10),IF($L51=リスト!$V$11,COUNTIF($L$15:$L51,リスト!$V$11),IF($L51=リスト!$V$12,COUNTIF($L$15:$L51,リスト!$V$12),IF($L51=リスト!$V$13,COUNTIF($L$15:$L51,リスト!$V$13),IF($L51=リスト!$V$14,COUNTIF($L$15:$L51,リスト!$V$14),IF($L51=リスト!$V$15,COUNTIF($L$15:$L51,リスト!$V$15),IF($L51=リスト!$V$16,COUNTIF($L$15:$L51,リスト!$V$16),IF($L51=リスト!$V$17,COUNTIF($L$15:$L51,リスト!$V$17),"")))))))))))))))),"")</f>
        <v/>
      </c>
      <c r="AD51" s="15" t="str">
        <f>IF($E51="女",IF($L51=リスト!$V$2,COUNTIF($L$15:$L51,リスト!$V$2),IF($L51=リスト!$V$3,COUNTIF($L$15:$L51,リスト!$V$3),IF($L51=リスト!$V$4,COUNTIF($L$15:$L51,リスト!$V$4),IF($L51=リスト!$V$5,COUNTIF($L$15:$L51,リスト!$V$5),IF($L51=リスト!$V$6,COUNTIF($L$15:$L51,リスト!$V$6),IF($L51=リスト!$V$7,COUNTIF($L$15:$L51,リスト!$V$7),IF($L51=リスト!$V$8,COUNTIF($L$15:$L51,リスト!$V$8),IF($L51=リスト!$V$9,COUNTIF($L$15:$L51,リスト!$V$9),IF($L51=リスト!$V$10,COUNTIF($L$15:$L51,リスト!$V$10),IF($L51=リスト!$V$11,COUNTIF($L$15:$L51,リスト!$V$11),IF($L51=リスト!$V$12,COUNTIF($L$15:$L51,リスト!$V$12),IF($L51=リスト!$V$13,COUNTIF($L$15:$L51,リスト!$V$13),IF($L51=リスト!$V$14,COUNTIF($L$15:$L51,リスト!$V$14),IF($L51=リスト!$V$15,COUNTIF($L$15:$L51,リスト!$V$15),IF($L51=リスト!$V$16,COUNTIF($L$15:$L51,リスト!$V$16),IF($L51=リスト!$V$17,COUNTIF($L$15:$L51,リスト!$V$17),"")))))))))))))))),"")</f>
        <v/>
      </c>
    </row>
    <row r="52" spans="1:30" s="15" customFormat="1" ht="33" customHeight="1" x14ac:dyDescent="0.55000000000000004">
      <c r="A52" s="22">
        <v>36</v>
      </c>
      <c r="B52" s="31"/>
      <c r="C52" s="31"/>
      <c r="D52" s="32"/>
      <c r="E52" s="32"/>
      <c r="F52" s="22">
        <f>IF($D52&gt;3,IF($I$10=リスト!$A$3,"附属高松",IF($I$10=リスト!$A$75,"附属坂出",$I$10)),)</f>
        <v>0</v>
      </c>
      <c r="G52" s="33"/>
      <c r="H52" s="32"/>
      <c r="I52" s="33"/>
      <c r="J52" s="32"/>
      <c r="K52" s="33"/>
      <c r="L52" s="32"/>
      <c r="M52" s="33"/>
      <c r="N52" s="15" t="str">
        <f t="shared" si="0"/>
        <v/>
      </c>
      <c r="O52" s="15" t="str">
        <f t="shared" si="1"/>
        <v/>
      </c>
      <c r="AC52" s="15" t="str">
        <f>IF($E52="男",IF($L52=リスト!$V$2,COUNTIF($L$15:$L52,リスト!$V$2),IF($L52=リスト!$V$3,COUNTIF($L$15:$L52,リスト!$V$3),IF($L52=リスト!$V$4,COUNTIF($L$15:$L52,リスト!$V$4),IF($L52=リスト!$V$5,COUNTIF($L$15:$L52,リスト!$V$5),IF($L52=リスト!$V$6,COUNTIF($L$15:$L52,リスト!$V$6),IF($L52=リスト!$V$7,COUNTIF($L$15:$L52,リスト!$V$7),IF($L52=リスト!$V$8,COUNTIF($L$15:$L52,リスト!$V$8),IF($L52=リスト!$V$9,COUNTIF($L$15:$L52,リスト!$V$9),IF($L52=リスト!$V$10,COUNTIF($L$15:$L52,リスト!$V$10),IF($L52=リスト!$V$11,COUNTIF($L$15:$L52,リスト!$V$11),IF($L52=リスト!$V$12,COUNTIF($L$15:$L52,リスト!$V$12),IF($L52=リスト!$V$13,COUNTIF($L$15:$L52,リスト!$V$13),IF($L52=リスト!$V$14,COUNTIF($L$15:$L52,リスト!$V$14),IF($L52=リスト!$V$15,COUNTIF($L$15:$L52,リスト!$V$15),IF($L52=リスト!$V$16,COUNTIF($L$15:$L52,リスト!$V$16),IF($L52=リスト!$V$17,COUNTIF($L$15:$L52,リスト!$V$17),"")))))))))))))))),"")</f>
        <v/>
      </c>
      <c r="AD52" s="15" t="str">
        <f>IF($E52="女",IF($L52=リスト!$V$2,COUNTIF($L$15:$L52,リスト!$V$2),IF($L52=リスト!$V$3,COUNTIF($L$15:$L52,リスト!$V$3),IF($L52=リスト!$V$4,COUNTIF($L$15:$L52,リスト!$V$4),IF($L52=リスト!$V$5,COUNTIF($L$15:$L52,リスト!$V$5),IF($L52=リスト!$V$6,COUNTIF($L$15:$L52,リスト!$V$6),IF($L52=リスト!$V$7,COUNTIF($L$15:$L52,リスト!$V$7),IF($L52=リスト!$V$8,COUNTIF($L$15:$L52,リスト!$V$8),IF($L52=リスト!$V$9,COUNTIF($L$15:$L52,リスト!$V$9),IF($L52=リスト!$V$10,COUNTIF($L$15:$L52,リスト!$V$10),IF($L52=リスト!$V$11,COUNTIF($L$15:$L52,リスト!$V$11),IF($L52=リスト!$V$12,COUNTIF($L$15:$L52,リスト!$V$12),IF($L52=リスト!$V$13,COUNTIF($L$15:$L52,リスト!$V$13),IF($L52=リスト!$V$14,COUNTIF($L$15:$L52,リスト!$V$14),IF($L52=リスト!$V$15,COUNTIF($L$15:$L52,リスト!$V$15),IF($L52=リスト!$V$16,COUNTIF($L$15:$L52,リスト!$V$16),IF($L52=リスト!$V$17,COUNTIF($L$15:$L52,リスト!$V$17),"")))))))))))))))),"")</f>
        <v/>
      </c>
    </row>
    <row r="53" spans="1:30" s="15" customFormat="1" ht="33" customHeight="1" x14ac:dyDescent="0.55000000000000004">
      <c r="A53" s="22">
        <v>37</v>
      </c>
      <c r="B53" s="31"/>
      <c r="C53" s="31"/>
      <c r="D53" s="32"/>
      <c r="E53" s="32"/>
      <c r="F53" s="22">
        <f>IF($D53&gt;3,IF($I$10=リスト!$A$3,"附属高松",IF($I$10=リスト!$A$75,"附属坂出",$I$10)),)</f>
        <v>0</v>
      </c>
      <c r="G53" s="33"/>
      <c r="H53" s="32"/>
      <c r="I53" s="33"/>
      <c r="J53" s="32"/>
      <c r="K53" s="33"/>
      <c r="L53" s="32"/>
      <c r="M53" s="33"/>
      <c r="N53" s="15" t="str">
        <f t="shared" si="0"/>
        <v/>
      </c>
      <c r="O53" s="15" t="str">
        <f t="shared" si="1"/>
        <v/>
      </c>
      <c r="AC53" s="15" t="str">
        <f>IF($E53="男",IF($L53=リスト!$V$2,COUNTIF($L$15:$L53,リスト!$V$2),IF($L53=リスト!$V$3,COUNTIF($L$15:$L53,リスト!$V$3),IF($L53=リスト!$V$4,COUNTIF($L$15:$L53,リスト!$V$4),IF($L53=リスト!$V$5,COUNTIF($L$15:$L53,リスト!$V$5),IF($L53=リスト!$V$6,COUNTIF($L$15:$L53,リスト!$V$6),IF($L53=リスト!$V$7,COUNTIF($L$15:$L53,リスト!$V$7),IF($L53=リスト!$V$8,COUNTIF($L$15:$L53,リスト!$V$8),IF($L53=リスト!$V$9,COUNTIF($L$15:$L53,リスト!$V$9),IF($L53=リスト!$V$10,COUNTIF($L$15:$L53,リスト!$V$10),IF($L53=リスト!$V$11,COUNTIF($L$15:$L53,リスト!$V$11),IF($L53=リスト!$V$12,COUNTIF($L$15:$L53,リスト!$V$12),IF($L53=リスト!$V$13,COUNTIF($L$15:$L53,リスト!$V$13),IF($L53=リスト!$V$14,COUNTIF($L$15:$L53,リスト!$V$14),IF($L53=リスト!$V$15,COUNTIF($L$15:$L53,リスト!$V$15),IF($L53=リスト!$V$16,COUNTIF($L$15:$L53,リスト!$V$16),IF($L53=リスト!$V$17,COUNTIF($L$15:$L53,リスト!$V$17),"")))))))))))))))),"")</f>
        <v/>
      </c>
      <c r="AD53" s="15" t="str">
        <f>IF($E53="女",IF($L53=リスト!$V$2,COUNTIF($L$15:$L53,リスト!$V$2),IF($L53=リスト!$V$3,COUNTIF($L$15:$L53,リスト!$V$3),IF($L53=リスト!$V$4,COUNTIF($L$15:$L53,リスト!$V$4),IF($L53=リスト!$V$5,COUNTIF($L$15:$L53,リスト!$V$5),IF($L53=リスト!$V$6,COUNTIF($L$15:$L53,リスト!$V$6),IF($L53=リスト!$V$7,COUNTIF($L$15:$L53,リスト!$V$7),IF($L53=リスト!$V$8,COUNTIF($L$15:$L53,リスト!$V$8),IF($L53=リスト!$V$9,COUNTIF($L$15:$L53,リスト!$V$9),IF($L53=リスト!$V$10,COUNTIF($L$15:$L53,リスト!$V$10),IF($L53=リスト!$V$11,COUNTIF($L$15:$L53,リスト!$V$11),IF($L53=リスト!$V$12,COUNTIF($L$15:$L53,リスト!$V$12),IF($L53=リスト!$V$13,COUNTIF($L$15:$L53,リスト!$V$13),IF($L53=リスト!$V$14,COUNTIF($L$15:$L53,リスト!$V$14),IF($L53=リスト!$V$15,COUNTIF($L$15:$L53,リスト!$V$15),IF($L53=リスト!$V$16,COUNTIF($L$15:$L53,リスト!$V$16),IF($L53=リスト!$V$17,COUNTIF($L$15:$L53,リスト!$V$17),"")))))))))))))))),"")</f>
        <v/>
      </c>
    </row>
    <row r="54" spans="1:30" s="15" customFormat="1" ht="33" customHeight="1" x14ac:dyDescent="0.55000000000000004">
      <c r="A54" s="22">
        <v>38</v>
      </c>
      <c r="B54" s="31"/>
      <c r="C54" s="31"/>
      <c r="D54" s="32"/>
      <c r="E54" s="32"/>
      <c r="F54" s="22">
        <f>IF($D54&gt;3,IF($I$10=リスト!$A$3,"附属高松",IF($I$10=リスト!$A$75,"附属坂出",$I$10)),)</f>
        <v>0</v>
      </c>
      <c r="G54" s="33"/>
      <c r="H54" s="32"/>
      <c r="I54" s="33"/>
      <c r="J54" s="32"/>
      <c r="K54" s="33"/>
      <c r="L54" s="32"/>
      <c r="M54" s="33"/>
      <c r="N54" s="15" t="str">
        <f t="shared" si="0"/>
        <v/>
      </c>
      <c r="O54" s="15" t="str">
        <f t="shared" si="1"/>
        <v/>
      </c>
      <c r="AC54" s="15" t="str">
        <f>IF($E54="男",IF($L54=リスト!$V$2,COUNTIF($L$15:$L54,リスト!$V$2),IF($L54=リスト!$V$3,COUNTIF($L$15:$L54,リスト!$V$3),IF($L54=リスト!$V$4,COUNTIF($L$15:$L54,リスト!$V$4),IF($L54=リスト!$V$5,COUNTIF($L$15:$L54,リスト!$V$5),IF($L54=リスト!$V$6,COUNTIF($L$15:$L54,リスト!$V$6),IF($L54=リスト!$V$7,COUNTIF($L$15:$L54,リスト!$V$7),IF($L54=リスト!$V$8,COUNTIF($L$15:$L54,リスト!$V$8),IF($L54=リスト!$V$9,COUNTIF($L$15:$L54,リスト!$V$9),IF($L54=リスト!$V$10,COUNTIF($L$15:$L54,リスト!$V$10),IF($L54=リスト!$V$11,COUNTIF($L$15:$L54,リスト!$V$11),IF($L54=リスト!$V$12,COUNTIF($L$15:$L54,リスト!$V$12),IF($L54=リスト!$V$13,COUNTIF($L$15:$L54,リスト!$V$13),IF($L54=リスト!$V$14,COUNTIF($L$15:$L54,リスト!$V$14),IF($L54=リスト!$V$15,COUNTIF($L$15:$L54,リスト!$V$15),IF($L54=リスト!$V$16,COUNTIF($L$15:$L54,リスト!$V$16),IF($L54=リスト!$V$17,COUNTIF($L$15:$L54,リスト!$V$17),"")))))))))))))))),"")</f>
        <v/>
      </c>
      <c r="AD54" s="15" t="str">
        <f>IF($E54="女",IF($L54=リスト!$V$2,COUNTIF($L$15:$L54,リスト!$V$2),IF($L54=リスト!$V$3,COUNTIF($L$15:$L54,リスト!$V$3),IF($L54=リスト!$V$4,COUNTIF($L$15:$L54,リスト!$V$4),IF($L54=リスト!$V$5,COUNTIF($L$15:$L54,リスト!$V$5),IF($L54=リスト!$V$6,COUNTIF($L$15:$L54,リスト!$V$6),IF($L54=リスト!$V$7,COUNTIF($L$15:$L54,リスト!$V$7),IF($L54=リスト!$V$8,COUNTIF($L$15:$L54,リスト!$V$8),IF($L54=リスト!$V$9,COUNTIF($L$15:$L54,リスト!$V$9),IF($L54=リスト!$V$10,COUNTIF($L$15:$L54,リスト!$V$10),IF($L54=リスト!$V$11,COUNTIF($L$15:$L54,リスト!$V$11),IF($L54=リスト!$V$12,COUNTIF($L$15:$L54,リスト!$V$12),IF($L54=リスト!$V$13,COUNTIF($L$15:$L54,リスト!$V$13),IF($L54=リスト!$V$14,COUNTIF($L$15:$L54,リスト!$V$14),IF($L54=リスト!$V$15,COUNTIF($L$15:$L54,リスト!$V$15),IF($L54=リスト!$V$16,COUNTIF($L$15:$L54,リスト!$V$16),IF($L54=リスト!$V$17,COUNTIF($L$15:$L54,リスト!$V$17),"")))))))))))))))),"")</f>
        <v/>
      </c>
    </row>
    <row r="55" spans="1:30" s="15" customFormat="1" ht="33" customHeight="1" x14ac:dyDescent="0.55000000000000004">
      <c r="A55" s="22">
        <v>39</v>
      </c>
      <c r="B55" s="31"/>
      <c r="C55" s="31"/>
      <c r="D55" s="32"/>
      <c r="E55" s="32"/>
      <c r="F55" s="22">
        <f>IF($D55&gt;3,IF($I$10=リスト!$A$3,"附属高松",IF($I$10=リスト!$A$75,"附属坂出",$I$10)),)</f>
        <v>0</v>
      </c>
      <c r="G55" s="33"/>
      <c r="H55" s="32"/>
      <c r="I55" s="33"/>
      <c r="J55" s="32"/>
      <c r="K55" s="33"/>
      <c r="L55" s="32"/>
      <c r="M55" s="33"/>
      <c r="N55" s="15" t="str">
        <f t="shared" si="0"/>
        <v/>
      </c>
      <c r="O55" s="15" t="str">
        <f t="shared" si="1"/>
        <v/>
      </c>
      <c r="AC55" s="15" t="str">
        <f>IF($E55="男",IF($L55=リスト!$V$2,COUNTIF($L$15:$L55,リスト!$V$2),IF($L55=リスト!$V$3,COUNTIF($L$15:$L55,リスト!$V$3),IF($L55=リスト!$V$4,COUNTIF($L$15:$L55,リスト!$V$4),IF($L55=リスト!$V$5,COUNTIF($L$15:$L55,リスト!$V$5),IF($L55=リスト!$V$6,COUNTIF($L$15:$L55,リスト!$V$6),IF($L55=リスト!$V$7,COUNTIF($L$15:$L55,リスト!$V$7),IF($L55=リスト!$V$8,COUNTIF($L$15:$L55,リスト!$V$8),IF($L55=リスト!$V$9,COUNTIF($L$15:$L55,リスト!$V$9),IF($L55=リスト!$V$10,COUNTIF($L$15:$L55,リスト!$V$10),IF($L55=リスト!$V$11,COUNTIF($L$15:$L55,リスト!$V$11),IF($L55=リスト!$V$12,COUNTIF($L$15:$L55,リスト!$V$12),IF($L55=リスト!$V$13,COUNTIF($L$15:$L55,リスト!$V$13),IF($L55=リスト!$V$14,COUNTIF($L$15:$L55,リスト!$V$14),IF($L55=リスト!$V$15,COUNTIF($L$15:$L55,リスト!$V$15),IF($L55=リスト!$V$16,COUNTIF($L$15:$L55,リスト!$V$16),IF($L55=リスト!$V$17,COUNTIF($L$15:$L55,リスト!$V$17),"")))))))))))))))),"")</f>
        <v/>
      </c>
      <c r="AD55" s="15" t="str">
        <f>IF($E55="女",IF($L55=リスト!$V$2,COUNTIF($L$15:$L55,リスト!$V$2),IF($L55=リスト!$V$3,COUNTIF($L$15:$L55,リスト!$V$3),IF($L55=リスト!$V$4,COUNTIF($L$15:$L55,リスト!$V$4),IF($L55=リスト!$V$5,COUNTIF($L$15:$L55,リスト!$V$5),IF($L55=リスト!$V$6,COUNTIF($L$15:$L55,リスト!$V$6),IF($L55=リスト!$V$7,COUNTIF($L$15:$L55,リスト!$V$7),IF($L55=リスト!$V$8,COUNTIF($L$15:$L55,リスト!$V$8),IF($L55=リスト!$V$9,COUNTIF($L$15:$L55,リスト!$V$9),IF($L55=リスト!$V$10,COUNTIF($L$15:$L55,リスト!$V$10),IF($L55=リスト!$V$11,COUNTIF($L$15:$L55,リスト!$V$11),IF($L55=リスト!$V$12,COUNTIF($L$15:$L55,リスト!$V$12),IF($L55=リスト!$V$13,COUNTIF($L$15:$L55,リスト!$V$13),IF($L55=リスト!$V$14,COUNTIF($L$15:$L55,リスト!$V$14),IF($L55=リスト!$V$15,COUNTIF($L$15:$L55,リスト!$V$15),IF($L55=リスト!$V$16,COUNTIF($L$15:$L55,リスト!$V$16),IF($L55=リスト!$V$17,COUNTIF($L$15:$L55,リスト!$V$17),"")))))))))))))))),"")</f>
        <v/>
      </c>
    </row>
    <row r="56" spans="1:30" s="15" customFormat="1" ht="33" customHeight="1" x14ac:dyDescent="0.55000000000000004">
      <c r="A56" s="22">
        <v>40</v>
      </c>
      <c r="B56" s="31"/>
      <c r="C56" s="31"/>
      <c r="D56" s="32"/>
      <c r="E56" s="32"/>
      <c r="F56" s="22">
        <f>IF($D56&gt;3,IF($I$10=リスト!$A$3,"附属高松",IF($I$10=リスト!$A$75,"附属坂出",$I$10)),)</f>
        <v>0</v>
      </c>
      <c r="G56" s="33"/>
      <c r="H56" s="32"/>
      <c r="I56" s="33"/>
      <c r="J56" s="32"/>
      <c r="K56" s="33"/>
      <c r="L56" s="32"/>
      <c r="M56" s="33"/>
      <c r="N56" s="15" t="str">
        <f t="shared" si="0"/>
        <v/>
      </c>
      <c r="O56" s="15" t="str">
        <f t="shared" si="1"/>
        <v/>
      </c>
      <c r="AC56" s="15" t="str">
        <f>IF($E56="男",IF($L56=リスト!$V$2,COUNTIF($L$15:$L56,リスト!$V$2),IF($L56=リスト!$V$3,COUNTIF($L$15:$L56,リスト!$V$3),IF($L56=リスト!$V$4,COUNTIF($L$15:$L56,リスト!$V$4),IF($L56=リスト!$V$5,COUNTIF($L$15:$L56,リスト!$V$5),IF($L56=リスト!$V$6,COUNTIF($L$15:$L56,リスト!$V$6),IF($L56=リスト!$V$7,COUNTIF($L$15:$L56,リスト!$V$7),IF($L56=リスト!$V$8,COUNTIF($L$15:$L56,リスト!$V$8),IF($L56=リスト!$V$9,COUNTIF($L$15:$L56,リスト!$V$9),IF($L56=リスト!$V$10,COUNTIF($L$15:$L56,リスト!$V$10),IF($L56=リスト!$V$11,COUNTIF($L$15:$L56,リスト!$V$11),IF($L56=リスト!$V$12,COUNTIF($L$15:$L56,リスト!$V$12),IF($L56=リスト!$V$13,COUNTIF($L$15:$L56,リスト!$V$13),IF($L56=リスト!$V$14,COUNTIF($L$15:$L56,リスト!$V$14),IF($L56=リスト!$V$15,COUNTIF($L$15:$L56,リスト!$V$15),IF($L56=リスト!$V$16,COUNTIF($L$15:$L56,リスト!$V$16),IF($L56=リスト!$V$17,COUNTIF($L$15:$L56,リスト!$V$17),"")))))))))))))))),"")</f>
        <v/>
      </c>
      <c r="AD56" s="15" t="str">
        <f>IF($E56="女",IF($L56=リスト!$V$2,COUNTIF($L$15:$L56,リスト!$V$2),IF($L56=リスト!$V$3,COUNTIF($L$15:$L56,リスト!$V$3),IF($L56=リスト!$V$4,COUNTIF($L$15:$L56,リスト!$V$4),IF($L56=リスト!$V$5,COUNTIF($L$15:$L56,リスト!$V$5),IF($L56=リスト!$V$6,COUNTIF($L$15:$L56,リスト!$V$6),IF($L56=リスト!$V$7,COUNTIF($L$15:$L56,リスト!$V$7),IF($L56=リスト!$V$8,COUNTIF($L$15:$L56,リスト!$V$8),IF($L56=リスト!$V$9,COUNTIF($L$15:$L56,リスト!$V$9),IF($L56=リスト!$V$10,COUNTIF($L$15:$L56,リスト!$V$10),IF($L56=リスト!$V$11,COUNTIF($L$15:$L56,リスト!$V$11),IF($L56=リスト!$V$12,COUNTIF($L$15:$L56,リスト!$V$12),IF($L56=リスト!$V$13,COUNTIF($L$15:$L56,リスト!$V$13),IF($L56=リスト!$V$14,COUNTIF($L$15:$L56,リスト!$V$14),IF($L56=リスト!$V$15,COUNTIF($L$15:$L56,リスト!$V$15),IF($L56=リスト!$V$16,COUNTIF($L$15:$L56,リスト!$V$16),IF($L56=リスト!$V$17,COUNTIF($L$15:$L56,リスト!$V$17),"")))))))))))))))),"")</f>
        <v/>
      </c>
    </row>
    <row r="57" spans="1:30" ht="5.15" customHeight="1" x14ac:dyDescent="0.55000000000000004">
      <c r="AC57" s="15" t="str">
        <f>IF($E57="男",IF($L57=リスト!$V$2,COUNTIF($L$15:$L57,リスト!$V$2),IF($L57=リスト!$V$3,COUNTIF($L$15:$L57,リスト!$V$3),IF($L57=リスト!$V$4,COUNTIF($L$15:$L57,リスト!$V$4),IF($L57=リスト!$V$5,COUNTIF($L$15:$L57,リスト!$V$5),IF($L57=リスト!$V$6,COUNTIF($L$15:$L57,リスト!$V$6),IF($L57=リスト!$V$7,COUNTIF($L$15:$L57,リスト!$V$7),IF($L57=リスト!$V$8,COUNTIF($L$15:$L57,リスト!$V$8),IF($L57=リスト!$V$9,COUNTIF($L$15:$L57,リスト!$V$9),IF($L57=リスト!$V$10,COUNTIF($L$15:$L57,リスト!$V$10),IF($L57=リスト!$V$11,COUNTIF($L$15:$L57,リスト!$V$11),IF($L57=リスト!$V$12,COUNTIF($L$15:$L57,リスト!$V$12),IF($L57=リスト!$V$13,COUNTIF($L$15:$L57,リスト!$V$13),IF($L57=リスト!$V$14,COUNTIF($L$15:$L57,リスト!$V$14),IF($L57=リスト!$V$15,COUNTIF($L$15:$L57,リスト!$V$15),IF($L57=リスト!$V$16,COUNTIF($L$15:$L57,リスト!$V$16),IF($L57=リスト!$V$17,COUNTIF($L$15:$L57,リスト!$V$17),"")))))))))))))))),"")</f>
        <v/>
      </c>
      <c r="AD57" s="15" t="str">
        <f>IF($E57="女",IF($L57=リスト!$V$2,COUNTIF($L$15:$L57,リスト!$V$2),IF($L57=リスト!$V$3,COUNTIF($L$15:$L57,リスト!$V$3),IF($L57=リスト!$V$4,COUNTIF($L$15:$L57,リスト!$V$4),IF($L57=リスト!$V$5,COUNTIF($L$15:$L57,リスト!$V$5),IF($L57=リスト!$V$6,COUNTIF($L$15:$L57,リスト!$V$6),IF($L57=リスト!$V$7,COUNTIF($L$15:$L57,リスト!$V$7),IF($L57=リスト!$V$8,COUNTIF($L$15:$L57,リスト!$V$8),IF($L57=リスト!$V$9,COUNTIF($L$15:$L57,リスト!$V$9),IF($L57=リスト!$V$10,COUNTIF($L$15:$L57,リスト!$V$10),IF($L57=リスト!$V$11,COUNTIF($L$15:$L57,リスト!$V$11),IF($L57=リスト!$V$12,COUNTIF($L$15:$L57,リスト!$V$12),IF($L57=リスト!$V$13,COUNTIF($L$15:$L57,リスト!$V$13),IF($L57=リスト!$V$14,COUNTIF($L$15:$L57,リスト!$V$14),IF($L57=リスト!$V$15,COUNTIF($L$15:$L57,リスト!$V$15),IF($L57=リスト!$V$16,COUNTIF($L$15:$L57,リスト!$V$16),IF($L57=リスト!$V$17,COUNTIF($L$15:$L57,リスト!$V$17),"")))))))))))))))),"")</f>
        <v/>
      </c>
    </row>
    <row r="58" spans="1:30" ht="30" customHeight="1" x14ac:dyDescent="0.55000000000000004">
      <c r="B58" s="14"/>
      <c r="C58" s="71" t="s">
        <v>1119</v>
      </c>
      <c r="D58" s="71"/>
      <c r="E58" s="71" t="s">
        <v>1120</v>
      </c>
      <c r="F58" s="71"/>
      <c r="G58" s="14" t="s">
        <v>1122</v>
      </c>
      <c r="H58" s="15"/>
      <c r="J58" s="72" t="s">
        <v>1127</v>
      </c>
      <c r="K58" s="73"/>
      <c r="L58" s="73"/>
      <c r="M58" s="74"/>
    </row>
    <row r="59" spans="1:30" ht="30" customHeight="1" x14ac:dyDescent="0.55000000000000004">
      <c r="B59" s="14" t="s">
        <v>1121</v>
      </c>
      <c r="C59" s="75"/>
      <c r="D59" s="75"/>
      <c r="E59" s="75"/>
      <c r="F59" s="75"/>
      <c r="G59" s="16">
        <f>C59+E59</f>
        <v>0</v>
      </c>
      <c r="H59" s="17"/>
      <c r="J59" s="72"/>
      <c r="K59" s="73"/>
      <c r="L59" s="73"/>
      <c r="M59" s="74"/>
    </row>
    <row r="60" spans="1:30" ht="30" customHeight="1" x14ac:dyDescent="0.55000000000000004">
      <c r="B60" s="14" t="s">
        <v>1138</v>
      </c>
      <c r="C60" s="59"/>
      <c r="D60" s="59"/>
      <c r="E60" s="59"/>
      <c r="F60" s="59"/>
      <c r="G60" s="59"/>
      <c r="H60" s="15"/>
      <c r="J60" s="60"/>
      <c r="K60" s="61"/>
      <c r="L60" s="61"/>
      <c r="M60" s="62"/>
    </row>
    <row r="61" spans="1:30" ht="30" customHeight="1" x14ac:dyDescent="0.55000000000000004">
      <c r="B61" s="13"/>
      <c r="C61" s="13"/>
      <c r="D61" s="13"/>
      <c r="E61" s="13"/>
      <c r="F61" s="13"/>
      <c r="G61" s="13"/>
      <c r="H61" s="15"/>
      <c r="J61" s="60"/>
      <c r="K61" s="61"/>
      <c r="L61" s="61"/>
      <c r="M61" s="62"/>
    </row>
    <row r="62" spans="1:30" ht="30" customHeight="1" x14ac:dyDescent="0.55000000000000004">
      <c r="B62" s="13" t="s">
        <v>1123</v>
      </c>
      <c r="C62" s="18">
        <f>G59</f>
        <v>0</v>
      </c>
      <c r="D62" s="63" t="s">
        <v>1124</v>
      </c>
      <c r="E62" s="63"/>
      <c r="F62" s="19">
        <v>800</v>
      </c>
      <c r="G62" s="19" t="s">
        <v>1125</v>
      </c>
      <c r="H62" s="19">
        <f>C62*F62</f>
        <v>0</v>
      </c>
      <c r="J62" s="60"/>
      <c r="K62" s="61"/>
      <c r="L62" s="61"/>
      <c r="M62" s="62"/>
    </row>
    <row r="63" spans="1:30" ht="30" customHeight="1" thickBot="1" x14ac:dyDescent="0.6">
      <c r="B63" s="13" t="s">
        <v>1138</v>
      </c>
      <c r="C63" s="20">
        <f>C60</f>
        <v>0</v>
      </c>
      <c r="D63" s="63" t="s">
        <v>1124</v>
      </c>
      <c r="E63" s="63"/>
      <c r="F63" s="19">
        <v>2000</v>
      </c>
      <c r="G63" s="19" t="s">
        <v>1125</v>
      </c>
      <c r="H63" s="19">
        <f>C63*F63</f>
        <v>0</v>
      </c>
      <c r="J63" s="60"/>
      <c r="K63" s="61"/>
      <c r="L63" s="61"/>
      <c r="M63" s="62"/>
    </row>
    <row r="64" spans="1:30" ht="30" customHeight="1" x14ac:dyDescent="0.55000000000000004">
      <c r="B64" s="64" t="s">
        <v>1126</v>
      </c>
      <c r="C64" s="64"/>
      <c r="D64" s="64"/>
      <c r="E64" s="64"/>
      <c r="F64" s="64"/>
      <c r="G64" s="64"/>
      <c r="H64" s="21">
        <f>H62+H63</f>
        <v>0</v>
      </c>
      <c r="J64" s="60"/>
      <c r="K64" s="61"/>
      <c r="L64" s="61"/>
      <c r="M64" s="62"/>
    </row>
    <row r="65" spans="2:12" ht="10" customHeight="1" x14ac:dyDescent="0.55000000000000004">
      <c r="B65" s="15"/>
      <c r="C65" s="15"/>
      <c r="D65" s="15"/>
      <c r="E65" s="15"/>
      <c r="F65" s="15"/>
      <c r="G65" s="15"/>
      <c r="H65" s="15"/>
    </row>
    <row r="66" spans="2:12" ht="30" customHeight="1" x14ac:dyDescent="0.55000000000000004">
      <c r="B66" s="63" t="s">
        <v>1128</v>
      </c>
      <c r="C66" s="63"/>
      <c r="D66" s="15" t="s">
        <v>1129</v>
      </c>
      <c r="E66" s="15"/>
      <c r="F66" s="15">
        <v>2024</v>
      </c>
      <c r="G66" s="15" t="s">
        <v>1130</v>
      </c>
      <c r="H66" s="34"/>
      <c r="I66" s="15" t="s">
        <v>1131</v>
      </c>
      <c r="J66" s="34"/>
      <c r="K66" s="15" t="s">
        <v>1132</v>
      </c>
      <c r="L66" s="15"/>
    </row>
    <row r="67" spans="2:12" ht="30" customHeight="1" x14ac:dyDescent="0.55000000000000004">
      <c r="B67" s="63" t="s">
        <v>1133</v>
      </c>
      <c r="C67" s="63"/>
      <c r="D67" s="63"/>
      <c r="E67" s="63"/>
      <c r="F67" s="15"/>
      <c r="G67" s="15"/>
      <c r="H67" s="15"/>
    </row>
    <row r="68" spans="2:12" ht="5.15" customHeight="1" x14ac:dyDescent="0.55000000000000004">
      <c r="B68" s="15"/>
      <c r="C68" s="15"/>
      <c r="D68" s="15"/>
      <c r="E68" s="15"/>
      <c r="F68" s="15"/>
      <c r="G68" s="15"/>
      <c r="H68" s="15"/>
    </row>
    <row r="69" spans="2:12" ht="30" customHeight="1" x14ac:dyDescent="0.55000000000000004">
      <c r="B69" s="13" t="s">
        <v>1134</v>
      </c>
      <c r="C69" s="122"/>
      <c r="D69" s="122"/>
      <c r="E69" s="122"/>
      <c r="F69" s="15" t="s">
        <v>1135</v>
      </c>
      <c r="G69" s="15"/>
      <c r="I69" s="29" t="s">
        <v>1136</v>
      </c>
      <c r="J69" s="104"/>
      <c r="K69" s="104"/>
      <c r="L69" s="30" t="s">
        <v>1135</v>
      </c>
    </row>
    <row r="70" spans="2:12" ht="30" customHeight="1" x14ac:dyDescent="0.55000000000000004">
      <c r="B70" s="15"/>
      <c r="C70" s="15"/>
      <c r="D70" s="15"/>
      <c r="E70" s="15"/>
      <c r="F70" s="15"/>
      <c r="G70" s="15"/>
      <c r="I70" s="4" t="s">
        <v>1137</v>
      </c>
      <c r="J70" s="105"/>
      <c r="K70" s="105"/>
      <c r="L70" s="106"/>
    </row>
  </sheetData>
  <mergeCells count="51">
    <mergeCell ref="J70:L70"/>
    <mergeCell ref="D15:E17"/>
    <mergeCell ref="G15:G17"/>
    <mergeCell ref="H15:H17"/>
    <mergeCell ref="A23:M24"/>
    <mergeCell ref="F15:F17"/>
    <mergeCell ref="B15:B17"/>
    <mergeCell ref="B67:E67"/>
    <mergeCell ref="C69:E69"/>
    <mergeCell ref="B66:C66"/>
    <mergeCell ref="A10:B10"/>
    <mergeCell ref="C10:D10"/>
    <mergeCell ref="E10:G10"/>
    <mergeCell ref="I10:L10"/>
    <mergeCell ref="J69:K69"/>
    <mergeCell ref="A8:M8"/>
    <mergeCell ref="A9:B9"/>
    <mergeCell ref="C9:D9"/>
    <mergeCell ref="F9:G9"/>
    <mergeCell ref="I9:L9"/>
    <mergeCell ref="AC13:AD13"/>
    <mergeCell ref="C58:D58"/>
    <mergeCell ref="E58:F58"/>
    <mergeCell ref="J58:M59"/>
    <mergeCell ref="C59:D59"/>
    <mergeCell ref="E59:F59"/>
    <mergeCell ref="I15:I17"/>
    <mergeCell ref="I18:I20"/>
    <mergeCell ref="J15:J17"/>
    <mergeCell ref="K15:K17"/>
    <mergeCell ref="K18:K20"/>
    <mergeCell ref="M15:M17"/>
    <mergeCell ref="L15:L22"/>
    <mergeCell ref="C15:C17"/>
    <mergeCell ref="C13:M13"/>
    <mergeCell ref="A1:M1"/>
    <mergeCell ref="A2:M2"/>
    <mergeCell ref="A4:M4"/>
    <mergeCell ref="A5:M5"/>
    <mergeCell ref="C60:G60"/>
    <mergeCell ref="J60:M64"/>
    <mergeCell ref="D62:E62"/>
    <mergeCell ref="D63:E63"/>
    <mergeCell ref="B64:G64"/>
    <mergeCell ref="A11:B11"/>
    <mergeCell ref="C11:M11"/>
    <mergeCell ref="A3:M3"/>
    <mergeCell ref="A6:M6"/>
    <mergeCell ref="A12:B12"/>
    <mergeCell ref="C12:M12"/>
    <mergeCell ref="A13:B13"/>
  </mergeCells>
  <phoneticPr fontId="4"/>
  <conditionalFormatting sqref="A9:M9 A10:H10 M10 A11:M14 A15:A22 A25:A46 A47:M66">
    <cfRule type="expression" dxfId="8" priority="2" stopIfTrue="1">
      <formula>A9&gt;0</formula>
    </cfRule>
  </conditionalFormatting>
  <conditionalFormatting sqref="A67:M68 A69:G70 L69 I69:J70">
    <cfRule type="expression" dxfId="7" priority="1" stopIfTrue="1">
      <formula>A67&gt;0</formula>
    </cfRule>
  </conditionalFormatting>
  <pageMargins left="0.39370078740157483" right="0.39370078740157483" top="0.39370078740157483" bottom="0.39370078740157483" header="0.19685039370078741" footer="0.19685039370078741"/>
  <pageSetup paperSize="9" scale="42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A41B7-A932-4727-A42B-C06279DDD83E}">
  <sheetPr codeName="Sheet2"/>
  <dimension ref="A1:AD61"/>
  <sheetViews>
    <sheetView showZeros="0" view="pageBreakPreview" zoomScale="40" zoomScaleNormal="40" zoomScaleSheetLayoutView="40" workbookViewId="0">
      <selection activeCell="C4" sqref="C4:M4"/>
    </sheetView>
  </sheetViews>
  <sheetFormatPr defaultColWidth="9" defaultRowHeight="18" x14ac:dyDescent="0.55000000000000004"/>
  <cols>
    <col min="1" max="1" width="5.58203125" style="3" customWidth="1"/>
    <col min="2" max="3" width="20.58203125" style="1" customWidth="1"/>
    <col min="4" max="5" width="5.58203125" style="1" customWidth="1"/>
    <col min="6" max="13" width="18.08203125" style="1" customWidth="1"/>
    <col min="14" max="15" width="0" style="1" hidden="1" customWidth="1"/>
    <col min="16" max="17" width="10.58203125" style="1" customWidth="1"/>
    <col min="18" max="25" width="9" style="1"/>
    <col min="26" max="27" width="8.6640625"/>
    <col min="28" max="28" width="9" style="1"/>
    <col min="29" max="30" width="10.58203125" style="1" hidden="1" customWidth="1"/>
    <col min="31" max="16384" width="9" style="1"/>
  </cols>
  <sheetData>
    <row r="1" spans="1:30" s="2" customFormat="1" ht="50.15" customHeight="1" x14ac:dyDescent="0.55000000000000004">
      <c r="A1" s="87" t="s">
        <v>1197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30" s="2" customFormat="1" ht="25" customHeight="1" x14ac:dyDescent="0.55000000000000004">
      <c r="A2" s="88" t="s">
        <v>13</v>
      </c>
      <c r="B2" s="89"/>
      <c r="C2" s="90" t="s">
        <v>14</v>
      </c>
      <c r="D2" s="91"/>
      <c r="E2" s="23" t="s">
        <v>15</v>
      </c>
      <c r="F2" s="92">
        <f>IF($I$3&gt;0,VLOOKUP($I$3,リスト!$A:$M,4,0),)</f>
        <v>0</v>
      </c>
      <c r="G2" s="93"/>
      <c r="H2" s="24">
        <f>IF($I$3&gt;0,VLOOKUP($I$3,リスト!$A:$M,5,0),)</f>
        <v>0</v>
      </c>
      <c r="I2" s="94">
        <f>IF($I$3&gt;0,VLOOKUP($I$3,リスト!$A:$M,6,0),)</f>
        <v>0</v>
      </c>
      <c r="J2" s="95"/>
      <c r="K2" s="95"/>
      <c r="L2" s="90"/>
      <c r="M2" s="25" t="s">
        <v>16</v>
      </c>
    </row>
    <row r="3" spans="1:30" s="2" customFormat="1" ht="25" customHeight="1" x14ac:dyDescent="0.55000000000000004">
      <c r="A3" s="96" t="s">
        <v>1093</v>
      </c>
      <c r="B3" s="97"/>
      <c r="C3" s="98">
        <f>IF($I$3&gt;0,VLOOKUP($I$3,リスト!$A:$M,2,0),)</f>
        <v>0</v>
      </c>
      <c r="D3" s="99"/>
      <c r="E3" s="100">
        <f>IF($I$3&gt;0,VLOOKUP($I$3,リスト!$A:$M,3,0),)</f>
        <v>0</v>
      </c>
      <c r="F3" s="101"/>
      <c r="G3" s="102"/>
      <c r="H3" s="26">
        <f>IF($E$3&gt;0,"立",)</f>
        <v>0</v>
      </c>
      <c r="I3" s="103"/>
      <c r="J3" s="103"/>
      <c r="K3" s="103"/>
      <c r="L3" s="103"/>
      <c r="M3" s="27">
        <f>IF($I$3&gt;0,VLOOKUP($I$3,リスト!$A:$M,7,0),)</f>
        <v>0</v>
      </c>
    </row>
    <row r="4" spans="1:30" s="2" customFormat="1" ht="30" customHeight="1" x14ac:dyDescent="0.55000000000000004">
      <c r="A4" s="65" t="s">
        <v>17</v>
      </c>
      <c r="B4" s="65"/>
      <c r="C4" s="65">
        <f>IF($I$3&gt;0,VLOOKUP($I$3,リスト!$A:$M,9,0),)</f>
        <v>0</v>
      </c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30" s="2" customFormat="1" ht="30" customHeight="1" x14ac:dyDescent="0.55000000000000004">
      <c r="A5" s="65" t="s">
        <v>18</v>
      </c>
      <c r="B5" s="65"/>
      <c r="C5" s="65">
        <f>IF($I$3&gt;0,VLOOKUP($I$3,リスト!$A:$M,10,0),)</f>
        <v>0</v>
      </c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30" s="2" customFormat="1" ht="30" customHeight="1" x14ac:dyDescent="0.55000000000000004">
      <c r="A6" s="65" t="s">
        <v>19</v>
      </c>
      <c r="B6" s="65"/>
      <c r="C6" s="65">
        <f>IF($I$3&gt;0,VLOOKUP($I$3,リスト!$A:$M,11,0),)</f>
        <v>0</v>
      </c>
      <c r="D6" s="65"/>
      <c r="E6" s="65"/>
      <c r="F6" s="65"/>
      <c r="G6" s="65"/>
      <c r="H6" s="65"/>
      <c r="I6" s="65"/>
      <c r="J6" s="65"/>
      <c r="K6" s="65"/>
      <c r="L6" s="65"/>
      <c r="M6" s="65"/>
      <c r="AC6" s="70" t="s">
        <v>1139</v>
      </c>
      <c r="AD6" s="70"/>
    </row>
    <row r="7" spans="1:30" s="13" customFormat="1" ht="45" customHeight="1" x14ac:dyDescent="0.55000000000000004">
      <c r="A7" s="22" t="s">
        <v>12</v>
      </c>
      <c r="B7" s="22" t="s">
        <v>0</v>
      </c>
      <c r="C7" s="22" t="s">
        <v>1</v>
      </c>
      <c r="D7" s="22" t="s">
        <v>2</v>
      </c>
      <c r="E7" s="22" t="s">
        <v>3</v>
      </c>
      <c r="F7" s="22" t="s">
        <v>4</v>
      </c>
      <c r="G7" s="22" t="s">
        <v>5</v>
      </c>
      <c r="H7" s="22" t="s">
        <v>6</v>
      </c>
      <c r="I7" s="28" t="s">
        <v>7</v>
      </c>
      <c r="J7" s="22" t="s">
        <v>8</v>
      </c>
      <c r="K7" s="28" t="s">
        <v>9</v>
      </c>
      <c r="L7" s="28" t="s">
        <v>10</v>
      </c>
      <c r="M7" s="22" t="s">
        <v>11</v>
      </c>
      <c r="N7" s="13" t="s">
        <v>1140</v>
      </c>
      <c r="O7" s="13" t="s">
        <v>1141</v>
      </c>
      <c r="AC7" s="13" t="s">
        <v>1140</v>
      </c>
      <c r="AD7" s="13" t="s">
        <v>1141</v>
      </c>
    </row>
    <row r="8" spans="1:30" s="15" customFormat="1" ht="33" customHeight="1" x14ac:dyDescent="0.55000000000000004">
      <c r="A8" s="22">
        <v>1</v>
      </c>
      <c r="B8" s="31"/>
      <c r="C8" s="31"/>
      <c r="D8" s="32"/>
      <c r="E8" s="32"/>
      <c r="F8" s="22">
        <f>IF($D8&gt;3,IF($I$3=リスト!$A$3,"附属高松",IF($I$3=リスト!$A$75,"附属坂出",$I$3)),)</f>
        <v>0</v>
      </c>
      <c r="G8" s="33"/>
      <c r="H8" s="32"/>
      <c r="I8" s="33"/>
      <c r="J8" s="32"/>
      <c r="K8" s="33"/>
      <c r="L8" s="32"/>
      <c r="M8" s="33"/>
      <c r="N8" s="15" t="str">
        <f t="shared" ref="N8:N47" si="0">AC8</f>
        <v/>
      </c>
      <c r="O8" s="15" t="str">
        <f t="shared" ref="O8:O47" si="1">AD8</f>
        <v/>
      </c>
      <c r="AC8" s="15" t="str">
        <f>IF($E8="男",IF($L8=リスト!$V$2,COUNTIF($L$8:$L8,リスト!$V$2),IF($L8=リスト!$V$3,COUNTIF($L$8:$L8,リスト!$V$3),IF($L8=リスト!$V$4,COUNTIF($L$8:$L8,リスト!$V$4),IF($L8=リスト!$V$5,COUNTIF($L$8:$L8,リスト!$V$5),IF($L8=リスト!$V$6,COUNTIF($L$8:$L8,リスト!$V$6),IF($L8=リスト!$V$7,COUNTIF($L$8:$L8,リスト!$V$7),IF($L8=リスト!$V$8,COUNTIF($L$8:$L8,リスト!$V$8),IF($L8=リスト!$V$9,COUNTIF($L$8:$L8,リスト!$V$9),IF($L8=リスト!$V$10,COUNTIF($L$8:$L8,リスト!$V$10),IF($L8=リスト!$V$11,COUNTIF($L$8:$L8,リスト!$V$11),IF($L8=リスト!$V$12,COUNTIF($L$8:$L8,リスト!$V$12),IF($L8=リスト!$V$13,COUNTIF($L$8:$L8,リスト!$V$13),IF($L8=リスト!$V$14,COUNTIF($L$8:$L8,リスト!$V$14),IF($L8=リスト!$V$15,COUNTIF($L$8:$L8,リスト!$V$15),IF($L8=リスト!$V$16,COUNTIF($L$8:$L8,リスト!$V$16),IF($L8=リスト!$V$17,COUNTIF($L$8:$L8,リスト!$V$17),"")))))))))))))))),"")</f>
        <v/>
      </c>
      <c r="AD8" s="15" t="str">
        <f>IF($E8="女",IF($L8=リスト!$V$2,COUNTIF($L$8:$L8,リスト!$V$2),IF($L8=リスト!$V$3,COUNTIF($L$8:$L8,リスト!$V$3),IF($L8=リスト!$V$4,COUNTIF($L$8:$L8,リスト!$V$4),IF($L8=リスト!$V$5,COUNTIF($L$8:$L8,リスト!$V$5),IF($L8=リスト!$V$6,COUNTIF($L$8:$L8,リスト!$V$6),IF($L8=リスト!$V$7,COUNTIF($L$8:$L8,リスト!$V$7),IF($L8=リスト!$V$8,COUNTIF($L$8:$L8,リスト!$V$8),IF($L8=リスト!$V$9,COUNTIF($L$8:$L8,リスト!$V$9),IF($L8=リスト!$V$10,COUNTIF($L$8:$L8,リスト!$V$10),IF($L8=リスト!$V$11,COUNTIF($L$8:$L8,リスト!$V$11),IF($L8=リスト!$V$12,COUNTIF($L$8:$L8,リスト!$V$12),IF($L8=リスト!$V$13,COUNTIF($L$8:$L8,リスト!$V$13),IF($L8=リスト!$V$14,COUNTIF($L$8:$L8,リスト!$V$14),IF($L8=リスト!$V$15,COUNTIF($L$8:$L8,リスト!$V$15),IF($L8=リスト!$V$16,COUNTIF($L$8:$L8,リスト!$V$16),IF($L8=リスト!$V$17,COUNTIF($L$8:$L8,リスト!$V$17),"")))))))))))))))),"")</f>
        <v/>
      </c>
    </row>
    <row r="9" spans="1:30" s="15" customFormat="1" ht="33" customHeight="1" x14ac:dyDescent="0.55000000000000004">
      <c r="A9" s="22">
        <v>2</v>
      </c>
      <c r="B9" s="31"/>
      <c r="C9" s="31"/>
      <c r="D9" s="32"/>
      <c r="E9" s="32"/>
      <c r="F9" s="22">
        <f>IF($D9&gt;3,IF($I$3=リスト!$A$3,"附属高松",IF($I$3=リスト!$A$75,"附属坂出",$I$3)),)</f>
        <v>0</v>
      </c>
      <c r="G9" s="33"/>
      <c r="H9" s="32"/>
      <c r="I9" s="33"/>
      <c r="J9" s="32"/>
      <c r="K9" s="33"/>
      <c r="L9" s="32"/>
      <c r="M9" s="33"/>
      <c r="N9" s="15" t="str">
        <f t="shared" si="0"/>
        <v/>
      </c>
      <c r="O9" s="15" t="str">
        <f t="shared" si="1"/>
        <v/>
      </c>
      <c r="AC9" s="15" t="str">
        <f>IF($E9="男",IF($L9=リスト!$V$2,COUNTIF($L$8:$L9,リスト!$V$2),IF($L9=リスト!$V$3,COUNTIF($L$8:$L9,リスト!$V$3),IF($L9=リスト!$V$4,COUNTIF($L$8:$L9,リスト!$V$4),IF($L9=リスト!$V$5,COUNTIF($L$8:$L9,リスト!$V$5),IF($L9=リスト!$V$6,COUNTIF($L$8:$L9,リスト!$V$6),IF($L9=リスト!$V$7,COUNTIF($L$8:$L9,リスト!$V$7),IF($L9=リスト!$V$8,COUNTIF($L$8:$L9,リスト!$V$8),IF($L9=リスト!$V$9,COUNTIF($L$8:$L9,リスト!$V$9),IF($L9=リスト!$V$10,COUNTIF($L$8:$L9,リスト!$V$10),IF($L9=リスト!$V$11,COUNTIF($L$8:$L9,リスト!$V$11),IF($L9=リスト!$V$12,COUNTIF($L$8:$L9,リスト!$V$12),IF($L9=リスト!$V$13,COUNTIF($L$8:$L9,リスト!$V$13),IF($L9=リスト!$V$14,COUNTIF($L$8:$L9,リスト!$V$14),IF($L9=リスト!$V$15,COUNTIF($L$8:$L9,リスト!$V$15),IF($L9=リスト!$V$16,COUNTIF($L$8:$L9,リスト!$V$16),IF($L9=リスト!$V$17,COUNTIF($L$8:$L9,リスト!$V$17),"")))))))))))))))),"")</f>
        <v/>
      </c>
      <c r="AD9" s="15" t="str">
        <f>IF($E9="女",IF($L9=リスト!$V$2,COUNTIF($L$8:$L9,リスト!$V$2),IF($L9=リスト!$V$3,COUNTIF($L$8:$L9,リスト!$V$3),IF($L9=リスト!$V$4,COUNTIF($L$8:$L9,リスト!$V$4),IF($L9=リスト!$V$5,COUNTIF($L$8:$L9,リスト!$V$5),IF($L9=リスト!$V$6,COUNTIF($L$8:$L9,リスト!$V$6),IF($L9=リスト!$V$7,COUNTIF($L$8:$L9,リスト!$V$7),IF($L9=リスト!$V$8,COUNTIF($L$8:$L9,リスト!$V$8),IF($L9=リスト!$V$9,COUNTIF($L$8:$L9,リスト!$V$9),IF($L9=リスト!$V$10,COUNTIF($L$8:$L9,リスト!$V$10),IF($L9=リスト!$V$11,COUNTIF($L$8:$L9,リスト!$V$11),IF($L9=リスト!$V$12,COUNTIF($L$8:$L9,リスト!$V$12),IF($L9=リスト!$V$13,COUNTIF($L$8:$L9,リスト!$V$13),IF($L9=リスト!$V$14,COUNTIF($L$8:$L9,リスト!$V$14),IF($L9=リスト!$V$15,COUNTIF($L$8:$L9,リスト!$V$15),IF($L9=リスト!$V$16,COUNTIF($L$8:$L9,リスト!$V$16),IF($L9=リスト!$V$17,COUNTIF($L$8:$L9,リスト!$V$17),"")))))))))))))))),"")</f>
        <v/>
      </c>
    </row>
    <row r="10" spans="1:30" s="15" customFormat="1" ht="33" customHeight="1" x14ac:dyDescent="0.55000000000000004">
      <c r="A10" s="22">
        <v>3</v>
      </c>
      <c r="B10" s="31"/>
      <c r="C10" s="31"/>
      <c r="D10" s="32"/>
      <c r="E10" s="32"/>
      <c r="F10" s="22">
        <f>IF($D10&gt;3,IF($I$3=リスト!$A$3,"附属高松",IF($I$3=リスト!$A$75,"附属坂出",$I$3)),)</f>
        <v>0</v>
      </c>
      <c r="G10" s="33"/>
      <c r="H10" s="32"/>
      <c r="I10" s="33"/>
      <c r="J10" s="32"/>
      <c r="K10" s="33"/>
      <c r="L10" s="32"/>
      <c r="M10" s="33"/>
      <c r="N10" s="15" t="str">
        <f t="shared" si="0"/>
        <v/>
      </c>
      <c r="O10" s="15" t="str">
        <f t="shared" si="1"/>
        <v/>
      </c>
      <c r="AC10" s="15" t="str">
        <f>IF($E10="男",IF($L10=リスト!$V$2,COUNTIF($L$8:$L10,リスト!$V$2),IF($L10=リスト!$V$3,COUNTIF($L$8:$L10,リスト!$V$3),IF($L10=リスト!$V$4,COUNTIF($L$8:$L10,リスト!$V$4),IF($L10=リスト!$V$5,COUNTIF($L$8:$L10,リスト!$V$5),IF($L10=リスト!$V$6,COUNTIF($L$8:$L10,リスト!$V$6),IF($L10=リスト!$V$7,COUNTIF($L$8:$L10,リスト!$V$7),IF($L10=リスト!$V$8,COUNTIF($L$8:$L10,リスト!$V$8),IF($L10=リスト!$V$9,COUNTIF($L$8:$L10,リスト!$V$9),IF($L10=リスト!$V$10,COUNTIF($L$8:$L10,リスト!$V$10),IF($L10=リスト!$V$11,COUNTIF($L$8:$L10,リスト!$V$11),IF($L10=リスト!$V$12,COUNTIF($L$8:$L10,リスト!$V$12),IF($L10=リスト!$V$13,COUNTIF($L$8:$L10,リスト!$V$13),IF($L10=リスト!$V$14,COUNTIF($L$8:$L10,リスト!$V$14),IF($L10=リスト!$V$15,COUNTIF($L$8:$L10,リスト!$V$15),IF($L10=リスト!$V$16,COUNTIF($L$8:$L10,リスト!$V$16),IF($L10=リスト!$V$17,COUNTIF($L$8:$L10,リスト!$V$17),"")))))))))))))))),"")</f>
        <v/>
      </c>
      <c r="AD10" s="15" t="str">
        <f>IF($E10="女",IF($L10=リスト!$V$2,COUNTIF($L$8:$L10,リスト!$V$2),IF($L10=リスト!$V$3,COUNTIF($L$8:$L10,リスト!$V$3),IF($L10=リスト!$V$4,COUNTIF($L$8:$L10,リスト!$V$4),IF($L10=リスト!$V$5,COUNTIF($L$8:$L10,リスト!$V$5),IF($L10=リスト!$V$6,COUNTIF($L$8:$L10,リスト!$V$6),IF($L10=リスト!$V$7,COUNTIF($L$8:$L10,リスト!$V$7),IF($L10=リスト!$V$8,COUNTIF($L$8:$L10,リスト!$V$8),IF($L10=リスト!$V$9,COUNTIF($L$8:$L10,リスト!$V$9),IF($L10=リスト!$V$10,COUNTIF($L$8:$L10,リスト!$V$10),IF($L10=リスト!$V$11,COUNTIF($L$8:$L10,リスト!$V$11),IF($L10=リスト!$V$12,COUNTIF($L$8:$L10,リスト!$V$12),IF($L10=リスト!$V$13,COUNTIF($L$8:$L10,リスト!$V$13),IF($L10=リスト!$V$14,COUNTIF($L$8:$L10,リスト!$V$14),IF($L10=リスト!$V$15,COUNTIF($L$8:$L10,リスト!$V$15),IF($L10=リスト!$V$16,COUNTIF($L$8:$L10,リスト!$V$16),IF($L10=リスト!$V$17,COUNTIF($L$8:$L10,リスト!$V$17),"")))))))))))))))),"")</f>
        <v/>
      </c>
    </row>
    <row r="11" spans="1:30" s="15" customFormat="1" ht="33" customHeight="1" x14ac:dyDescent="0.55000000000000004">
      <c r="A11" s="22">
        <v>4</v>
      </c>
      <c r="B11" s="31"/>
      <c r="C11" s="31"/>
      <c r="D11" s="32"/>
      <c r="E11" s="32"/>
      <c r="F11" s="22">
        <f>IF($D11&gt;3,IF($I$3=リスト!$A$3,"附属高松",IF($I$3=リスト!$A$75,"附属坂出",$I$3)),)</f>
        <v>0</v>
      </c>
      <c r="G11" s="33"/>
      <c r="H11" s="32"/>
      <c r="I11" s="33"/>
      <c r="J11" s="32"/>
      <c r="K11" s="33"/>
      <c r="L11" s="32"/>
      <c r="M11" s="33"/>
      <c r="N11" s="15" t="str">
        <f t="shared" si="0"/>
        <v/>
      </c>
      <c r="O11" s="15" t="str">
        <f t="shared" si="1"/>
        <v/>
      </c>
      <c r="AC11" s="15" t="str">
        <f>IF($E11="男",IF($L11=リスト!$V$2,COUNTIF($L$8:$L11,リスト!$V$2),IF($L11=リスト!$V$3,COUNTIF($L$8:$L11,リスト!$V$3),IF($L11=リスト!$V$4,COUNTIF($L$8:$L11,リスト!$V$4),IF($L11=リスト!$V$5,COUNTIF($L$8:$L11,リスト!$V$5),IF($L11=リスト!$V$6,COUNTIF($L$8:$L11,リスト!$V$6),IF($L11=リスト!$V$7,COUNTIF($L$8:$L11,リスト!$V$7),IF($L11=リスト!$V$8,COUNTIF($L$8:$L11,リスト!$V$8),IF($L11=リスト!$V$9,COUNTIF($L$8:$L11,リスト!$V$9),IF($L11=リスト!$V$10,COUNTIF($L$8:$L11,リスト!$V$10),IF($L11=リスト!$V$11,COUNTIF($L$8:$L11,リスト!$V$11),IF($L11=リスト!$V$12,COUNTIF($L$8:$L11,リスト!$V$12),IF($L11=リスト!$V$13,COUNTIF($L$8:$L11,リスト!$V$13),IF($L11=リスト!$V$14,COUNTIF($L$8:$L11,リスト!$V$14),IF($L11=リスト!$V$15,COUNTIF($L$8:$L11,リスト!$V$15),IF($L11=リスト!$V$16,COUNTIF($L$8:$L11,リスト!$V$16),IF($L11=リスト!$V$17,COUNTIF($L$8:$L11,リスト!$V$17),"")))))))))))))))),"")</f>
        <v/>
      </c>
      <c r="AD11" s="15" t="str">
        <f>IF($E11="女",IF($L11=リスト!$V$2,COUNTIF($L$8:$L11,リスト!$V$2),IF($L11=リスト!$V$3,COUNTIF($L$8:$L11,リスト!$V$3),IF($L11=リスト!$V$4,COUNTIF($L$8:$L11,リスト!$V$4),IF($L11=リスト!$V$5,COUNTIF($L$8:$L11,リスト!$V$5),IF($L11=リスト!$V$6,COUNTIF($L$8:$L11,リスト!$V$6),IF($L11=リスト!$V$7,COUNTIF($L$8:$L11,リスト!$V$7),IF($L11=リスト!$V$8,COUNTIF($L$8:$L11,リスト!$V$8),IF($L11=リスト!$V$9,COUNTIF($L$8:$L11,リスト!$V$9),IF($L11=リスト!$V$10,COUNTIF($L$8:$L11,リスト!$V$10),IF($L11=リスト!$V$11,COUNTIF($L$8:$L11,リスト!$V$11),IF($L11=リスト!$V$12,COUNTIF($L$8:$L11,リスト!$V$12),IF($L11=リスト!$V$13,COUNTIF($L$8:$L11,リスト!$V$13),IF($L11=リスト!$V$14,COUNTIF($L$8:$L11,リスト!$V$14),IF($L11=リスト!$V$15,COUNTIF($L$8:$L11,リスト!$V$15),IF($L11=リスト!$V$16,COUNTIF($L$8:$L11,リスト!$V$16),IF($L11=リスト!$V$17,COUNTIF($L$8:$L11,リスト!$V$17),"")))))))))))))))),"")</f>
        <v/>
      </c>
    </row>
    <row r="12" spans="1:30" s="15" customFormat="1" ht="33" customHeight="1" x14ac:dyDescent="0.55000000000000004">
      <c r="A12" s="22">
        <v>5</v>
      </c>
      <c r="B12" s="31"/>
      <c r="C12" s="31"/>
      <c r="D12" s="32"/>
      <c r="E12" s="32"/>
      <c r="F12" s="22">
        <f>IF($D12&gt;3,IF($I$3=リスト!$A$3,"附属高松",IF($I$3=リスト!$A$75,"附属坂出",$I$3)),)</f>
        <v>0</v>
      </c>
      <c r="G12" s="33"/>
      <c r="H12" s="32"/>
      <c r="I12" s="33"/>
      <c r="J12" s="32"/>
      <c r="K12" s="33"/>
      <c r="L12" s="32"/>
      <c r="M12" s="33"/>
      <c r="N12" s="15" t="str">
        <f t="shared" si="0"/>
        <v/>
      </c>
      <c r="O12" s="15" t="str">
        <f t="shared" si="1"/>
        <v/>
      </c>
      <c r="AC12" s="15" t="str">
        <f>IF($E12="男",IF($L12=リスト!$V$2,COUNTIF($L$8:$L12,リスト!$V$2),IF($L12=リスト!$V$3,COUNTIF($L$8:$L12,リスト!$V$3),IF($L12=リスト!$V$4,COUNTIF($L$8:$L12,リスト!$V$4),IF($L12=リスト!$V$5,COUNTIF($L$8:$L12,リスト!$V$5),IF($L12=リスト!$V$6,COUNTIF($L$8:$L12,リスト!$V$6),IF($L12=リスト!$V$7,COUNTIF($L$8:$L12,リスト!$V$7),IF($L12=リスト!$V$8,COUNTIF($L$8:$L12,リスト!$V$8),IF($L12=リスト!$V$9,COUNTIF($L$8:$L12,リスト!$V$9),IF($L12=リスト!$V$10,COUNTIF($L$8:$L12,リスト!$V$10),IF($L12=リスト!$V$11,COUNTIF($L$8:$L12,リスト!$V$11),IF($L12=リスト!$V$12,COUNTIF($L$8:$L12,リスト!$V$12),IF($L12=リスト!$V$13,COUNTIF($L$8:$L12,リスト!$V$13),IF($L12=リスト!$V$14,COUNTIF($L$8:$L12,リスト!$V$14),IF($L12=リスト!$V$15,COUNTIF($L$8:$L12,リスト!$V$15),IF($L12=リスト!$V$16,COUNTIF($L$8:$L12,リスト!$V$16),IF($L12=リスト!$V$17,COUNTIF($L$8:$L12,リスト!$V$17),"")))))))))))))))),"")</f>
        <v/>
      </c>
      <c r="AD12" s="15" t="str">
        <f>IF($E12="女",IF($L12=リスト!$V$2,COUNTIF($L$8:$L12,リスト!$V$2),IF($L12=リスト!$V$3,COUNTIF($L$8:$L12,リスト!$V$3),IF($L12=リスト!$V$4,COUNTIF($L$8:$L12,リスト!$V$4),IF($L12=リスト!$V$5,COUNTIF($L$8:$L12,リスト!$V$5),IF($L12=リスト!$V$6,COUNTIF($L$8:$L12,リスト!$V$6),IF($L12=リスト!$V$7,COUNTIF($L$8:$L12,リスト!$V$7),IF($L12=リスト!$V$8,COUNTIF($L$8:$L12,リスト!$V$8),IF($L12=リスト!$V$9,COUNTIF($L$8:$L12,リスト!$V$9),IF($L12=リスト!$V$10,COUNTIF($L$8:$L12,リスト!$V$10),IF($L12=リスト!$V$11,COUNTIF($L$8:$L12,リスト!$V$11),IF($L12=リスト!$V$12,COUNTIF($L$8:$L12,リスト!$V$12),IF($L12=リスト!$V$13,COUNTIF($L$8:$L12,リスト!$V$13),IF($L12=リスト!$V$14,COUNTIF($L$8:$L12,リスト!$V$14),IF($L12=リスト!$V$15,COUNTIF($L$8:$L12,リスト!$V$15),IF($L12=リスト!$V$16,COUNTIF($L$8:$L12,リスト!$V$16),IF($L12=リスト!$V$17,COUNTIF($L$8:$L12,リスト!$V$17),"")))))))))))))))),"")</f>
        <v/>
      </c>
    </row>
    <row r="13" spans="1:30" s="15" customFormat="1" ht="33" customHeight="1" x14ac:dyDescent="0.55000000000000004">
      <c r="A13" s="22">
        <v>6</v>
      </c>
      <c r="B13" s="31"/>
      <c r="C13" s="31"/>
      <c r="D13" s="32"/>
      <c r="E13" s="32"/>
      <c r="F13" s="22">
        <f>IF($D13&gt;3,IF($I$3=リスト!$A$3,"附属高松",IF($I$3=リスト!$A$75,"附属坂出",$I$3)),)</f>
        <v>0</v>
      </c>
      <c r="G13" s="33"/>
      <c r="H13" s="32"/>
      <c r="I13" s="33"/>
      <c r="J13" s="32"/>
      <c r="K13" s="33"/>
      <c r="L13" s="32"/>
      <c r="M13" s="33"/>
      <c r="N13" s="15" t="str">
        <f t="shared" si="0"/>
        <v/>
      </c>
      <c r="O13" s="15" t="str">
        <f t="shared" si="1"/>
        <v/>
      </c>
      <c r="AC13" s="15" t="str">
        <f>IF($E13="男",IF($L13=リスト!$V$2,COUNTIF($L$8:$L13,リスト!$V$2),IF($L13=リスト!$V$3,COUNTIF($L$8:$L13,リスト!$V$3),IF($L13=リスト!$V$4,COUNTIF($L$8:$L13,リスト!$V$4),IF($L13=リスト!$V$5,COUNTIF($L$8:$L13,リスト!$V$5),IF($L13=リスト!$V$6,COUNTIF($L$8:$L13,リスト!$V$6),IF($L13=リスト!$V$7,COUNTIF($L$8:$L13,リスト!$V$7),IF($L13=リスト!$V$8,COUNTIF($L$8:$L13,リスト!$V$8),IF($L13=リスト!$V$9,COUNTIF($L$8:$L13,リスト!$V$9),IF($L13=リスト!$V$10,COUNTIF($L$8:$L13,リスト!$V$10),IF($L13=リスト!$V$11,COUNTIF($L$8:$L13,リスト!$V$11),IF($L13=リスト!$V$12,COUNTIF($L$8:$L13,リスト!$V$12),IF($L13=リスト!$V$13,COUNTIF($L$8:$L13,リスト!$V$13),IF($L13=リスト!$V$14,COUNTIF($L$8:$L13,リスト!$V$14),IF($L13=リスト!$V$15,COUNTIF($L$8:$L13,リスト!$V$15),IF($L13=リスト!$V$16,COUNTIF($L$8:$L13,リスト!$V$16),IF($L13=リスト!$V$17,COUNTIF($L$8:$L13,リスト!$V$17),"")))))))))))))))),"")</f>
        <v/>
      </c>
      <c r="AD13" s="15" t="str">
        <f>IF($E13="女",IF($L13=リスト!$V$2,COUNTIF($L$8:$L13,リスト!$V$2),IF($L13=リスト!$V$3,COUNTIF($L$8:$L13,リスト!$V$3),IF($L13=リスト!$V$4,COUNTIF($L$8:$L13,リスト!$V$4),IF($L13=リスト!$V$5,COUNTIF($L$8:$L13,リスト!$V$5),IF($L13=リスト!$V$6,COUNTIF($L$8:$L13,リスト!$V$6),IF($L13=リスト!$V$7,COUNTIF($L$8:$L13,リスト!$V$7),IF($L13=リスト!$V$8,COUNTIF($L$8:$L13,リスト!$V$8),IF($L13=リスト!$V$9,COUNTIF($L$8:$L13,リスト!$V$9),IF($L13=リスト!$V$10,COUNTIF($L$8:$L13,リスト!$V$10),IF($L13=リスト!$V$11,COUNTIF($L$8:$L13,リスト!$V$11),IF($L13=リスト!$V$12,COUNTIF($L$8:$L13,リスト!$V$12),IF($L13=リスト!$V$13,COUNTIF($L$8:$L13,リスト!$V$13),IF($L13=リスト!$V$14,COUNTIF($L$8:$L13,リスト!$V$14),IF($L13=リスト!$V$15,COUNTIF($L$8:$L13,リスト!$V$15),IF($L13=リスト!$V$16,COUNTIF($L$8:$L13,リスト!$V$16),IF($L13=リスト!$V$17,COUNTIF($L$8:$L13,リスト!$V$17),"")))))))))))))))),"")</f>
        <v/>
      </c>
    </row>
    <row r="14" spans="1:30" s="15" customFormat="1" ht="33" customHeight="1" x14ac:dyDescent="0.55000000000000004">
      <c r="A14" s="22">
        <v>7</v>
      </c>
      <c r="B14" s="31"/>
      <c r="C14" s="31"/>
      <c r="D14" s="32"/>
      <c r="E14" s="32"/>
      <c r="F14" s="22">
        <f>IF($D14&gt;3,IF($I$3=リスト!$A$3,"附属高松",IF($I$3=リスト!$A$75,"附属坂出",$I$3)),)</f>
        <v>0</v>
      </c>
      <c r="G14" s="33"/>
      <c r="H14" s="32"/>
      <c r="I14" s="33"/>
      <c r="J14" s="32"/>
      <c r="K14" s="33"/>
      <c r="L14" s="32"/>
      <c r="M14" s="33"/>
      <c r="N14" s="15" t="str">
        <f t="shared" si="0"/>
        <v/>
      </c>
      <c r="O14" s="15" t="str">
        <f t="shared" si="1"/>
        <v/>
      </c>
      <c r="AC14" s="15" t="str">
        <f>IF($E14="男",IF($L14=リスト!$V$2,COUNTIF($L$8:$L14,リスト!$V$2),IF($L14=リスト!$V$3,COUNTIF($L$8:$L14,リスト!$V$3),IF($L14=リスト!$V$4,COUNTIF($L$8:$L14,リスト!$V$4),IF($L14=リスト!$V$5,COUNTIF($L$8:$L14,リスト!$V$5),IF($L14=リスト!$V$6,COUNTIF($L$8:$L14,リスト!$V$6),IF($L14=リスト!$V$7,COUNTIF($L$8:$L14,リスト!$V$7),IF($L14=リスト!$V$8,COUNTIF($L$8:$L14,リスト!$V$8),IF($L14=リスト!$V$9,COUNTIF($L$8:$L14,リスト!$V$9),IF($L14=リスト!$V$10,COUNTIF($L$8:$L14,リスト!$V$10),IF($L14=リスト!$V$11,COUNTIF($L$8:$L14,リスト!$V$11),IF($L14=リスト!$V$12,COUNTIF($L$8:$L14,リスト!$V$12),IF($L14=リスト!$V$13,COUNTIF($L$8:$L14,リスト!$V$13),IF($L14=リスト!$V$14,COUNTIF($L$8:$L14,リスト!$V$14),IF($L14=リスト!$V$15,COUNTIF($L$8:$L14,リスト!$V$15),IF($L14=リスト!$V$16,COUNTIF($L$8:$L14,リスト!$V$16),IF($L14=リスト!$V$17,COUNTIF($L$8:$L14,リスト!$V$17),"")))))))))))))))),"")</f>
        <v/>
      </c>
      <c r="AD14" s="15" t="str">
        <f>IF($E14="女",IF($L14=リスト!$V$2,COUNTIF($L$8:$L14,リスト!$V$2),IF($L14=リスト!$V$3,COUNTIF($L$8:$L14,リスト!$V$3),IF($L14=リスト!$V$4,COUNTIF($L$8:$L14,リスト!$V$4),IF($L14=リスト!$V$5,COUNTIF($L$8:$L14,リスト!$V$5),IF($L14=リスト!$V$6,COUNTIF($L$8:$L14,リスト!$V$6),IF($L14=リスト!$V$7,COUNTIF($L$8:$L14,リスト!$V$7),IF($L14=リスト!$V$8,COUNTIF($L$8:$L14,リスト!$V$8),IF($L14=リスト!$V$9,COUNTIF($L$8:$L14,リスト!$V$9),IF($L14=リスト!$V$10,COUNTIF($L$8:$L14,リスト!$V$10),IF($L14=リスト!$V$11,COUNTIF($L$8:$L14,リスト!$V$11),IF($L14=リスト!$V$12,COUNTIF($L$8:$L14,リスト!$V$12),IF($L14=リスト!$V$13,COUNTIF($L$8:$L14,リスト!$V$13),IF($L14=リスト!$V$14,COUNTIF($L$8:$L14,リスト!$V$14),IF($L14=リスト!$V$15,COUNTIF($L$8:$L14,リスト!$V$15),IF($L14=リスト!$V$16,COUNTIF($L$8:$L14,リスト!$V$16),IF($L14=リスト!$V$17,COUNTIF($L$8:$L14,リスト!$V$17),"")))))))))))))))),"")</f>
        <v/>
      </c>
    </row>
    <row r="15" spans="1:30" s="15" customFormat="1" ht="33" customHeight="1" x14ac:dyDescent="0.55000000000000004">
      <c r="A15" s="22">
        <v>8</v>
      </c>
      <c r="B15" s="31"/>
      <c r="C15" s="31"/>
      <c r="D15" s="32"/>
      <c r="E15" s="32"/>
      <c r="F15" s="22">
        <f>IF($D15&gt;3,IF($I$3=リスト!$A$3,"附属高松",IF($I$3=リスト!$A$75,"附属坂出",$I$3)),)</f>
        <v>0</v>
      </c>
      <c r="G15" s="33"/>
      <c r="H15" s="32"/>
      <c r="I15" s="33"/>
      <c r="J15" s="32"/>
      <c r="K15" s="33"/>
      <c r="L15" s="32"/>
      <c r="M15" s="33"/>
      <c r="N15" s="15" t="str">
        <f t="shared" si="0"/>
        <v/>
      </c>
      <c r="O15" s="15" t="str">
        <f t="shared" si="1"/>
        <v/>
      </c>
      <c r="AC15" s="15" t="str">
        <f>IF($E15="男",IF($L15=リスト!$V$2,COUNTIF($L$8:$L15,リスト!$V$2),IF($L15=リスト!$V$3,COUNTIF($L$8:$L15,リスト!$V$3),IF($L15=リスト!$V$4,COUNTIF($L$8:$L15,リスト!$V$4),IF($L15=リスト!$V$5,COUNTIF($L$8:$L15,リスト!$V$5),IF($L15=リスト!$V$6,COUNTIF($L$8:$L15,リスト!$V$6),IF($L15=リスト!$V$7,COUNTIF($L$8:$L15,リスト!$V$7),IF($L15=リスト!$V$8,COUNTIF($L$8:$L15,リスト!$V$8),IF($L15=リスト!$V$9,COUNTIF($L$8:$L15,リスト!$V$9),IF($L15=リスト!$V$10,COUNTIF($L$8:$L15,リスト!$V$10),IF($L15=リスト!$V$11,COUNTIF($L$8:$L15,リスト!$V$11),IF($L15=リスト!$V$12,COUNTIF($L$8:$L15,リスト!$V$12),IF($L15=リスト!$V$13,COUNTIF($L$8:$L15,リスト!$V$13),IF($L15=リスト!$V$14,COUNTIF($L$8:$L15,リスト!$V$14),IF($L15=リスト!$V$15,COUNTIF($L$8:$L15,リスト!$V$15),IF($L15=リスト!$V$16,COUNTIF($L$8:$L15,リスト!$V$16),IF($L15=リスト!$V$17,COUNTIF($L$8:$L15,リスト!$V$17),"")))))))))))))))),"")</f>
        <v/>
      </c>
      <c r="AD15" s="15" t="str">
        <f>IF($E15="女",IF($L15=リスト!$V$2,COUNTIF($L$8:$L15,リスト!$V$2),IF($L15=リスト!$V$3,COUNTIF($L$8:$L15,リスト!$V$3),IF($L15=リスト!$V$4,COUNTIF($L$8:$L15,リスト!$V$4),IF($L15=リスト!$V$5,COUNTIF($L$8:$L15,リスト!$V$5),IF($L15=リスト!$V$6,COUNTIF($L$8:$L15,リスト!$V$6),IF($L15=リスト!$V$7,COUNTIF($L$8:$L15,リスト!$V$7),IF($L15=リスト!$V$8,COUNTIF($L$8:$L15,リスト!$V$8),IF($L15=リスト!$V$9,COUNTIF($L$8:$L15,リスト!$V$9),IF($L15=リスト!$V$10,COUNTIF($L$8:$L15,リスト!$V$10),IF($L15=リスト!$V$11,COUNTIF($L$8:$L15,リスト!$V$11),IF($L15=リスト!$V$12,COUNTIF($L$8:$L15,リスト!$V$12),IF($L15=リスト!$V$13,COUNTIF($L$8:$L15,リスト!$V$13),IF($L15=リスト!$V$14,COUNTIF($L$8:$L15,リスト!$V$14),IF($L15=リスト!$V$15,COUNTIF($L$8:$L15,リスト!$V$15),IF($L15=リスト!$V$16,COUNTIF($L$8:$L15,リスト!$V$16),IF($L15=リスト!$V$17,COUNTIF($L$8:$L15,リスト!$V$17),"")))))))))))))))),"")</f>
        <v/>
      </c>
    </row>
    <row r="16" spans="1:30" s="15" customFormat="1" ht="33" customHeight="1" x14ac:dyDescent="0.55000000000000004">
      <c r="A16" s="22">
        <v>9</v>
      </c>
      <c r="B16" s="31"/>
      <c r="C16" s="31"/>
      <c r="D16" s="32"/>
      <c r="E16" s="32"/>
      <c r="F16" s="22">
        <f>IF($D16&gt;3,IF($I$3=リスト!$A$3,"附属高松",IF($I$3=リスト!$A$75,"附属坂出",$I$3)),)</f>
        <v>0</v>
      </c>
      <c r="G16" s="33"/>
      <c r="H16" s="32"/>
      <c r="I16" s="33"/>
      <c r="J16" s="32"/>
      <c r="K16" s="33"/>
      <c r="L16" s="32"/>
      <c r="M16" s="33"/>
      <c r="N16" s="15" t="str">
        <f t="shared" si="0"/>
        <v/>
      </c>
      <c r="O16" s="15" t="str">
        <f t="shared" si="1"/>
        <v/>
      </c>
      <c r="AC16" s="15" t="str">
        <f>IF($E16="男",IF($L16=リスト!$V$2,COUNTIF($L$8:$L16,リスト!$V$2),IF($L16=リスト!$V$3,COUNTIF($L$8:$L16,リスト!$V$3),IF($L16=リスト!$V$4,COUNTIF($L$8:$L16,リスト!$V$4),IF($L16=リスト!$V$5,COUNTIF($L$8:$L16,リスト!$V$5),IF($L16=リスト!$V$6,COUNTIF($L$8:$L16,リスト!$V$6),IF($L16=リスト!$V$7,COUNTIF($L$8:$L16,リスト!$V$7),IF($L16=リスト!$V$8,COUNTIF($L$8:$L16,リスト!$V$8),IF($L16=リスト!$V$9,COUNTIF($L$8:$L16,リスト!$V$9),IF($L16=リスト!$V$10,COUNTIF($L$8:$L16,リスト!$V$10),IF($L16=リスト!$V$11,COUNTIF($L$8:$L16,リスト!$V$11),IF($L16=リスト!$V$12,COUNTIF($L$8:$L16,リスト!$V$12),IF($L16=リスト!$V$13,COUNTIF($L$8:$L16,リスト!$V$13),IF($L16=リスト!$V$14,COUNTIF($L$8:$L16,リスト!$V$14),IF($L16=リスト!$V$15,COUNTIF($L$8:$L16,リスト!$V$15),IF($L16=リスト!$V$16,COUNTIF($L$8:$L16,リスト!$V$16),IF($L16=リスト!$V$17,COUNTIF($L$8:$L16,リスト!$V$17),"")))))))))))))))),"")</f>
        <v/>
      </c>
      <c r="AD16" s="15" t="str">
        <f>IF($E16="女",IF($L16=リスト!$V$2,COUNTIF($L$8:$L16,リスト!$V$2),IF($L16=リスト!$V$3,COUNTIF($L$8:$L16,リスト!$V$3),IF($L16=リスト!$V$4,COUNTIF($L$8:$L16,リスト!$V$4),IF($L16=リスト!$V$5,COUNTIF($L$8:$L16,リスト!$V$5),IF($L16=リスト!$V$6,COUNTIF($L$8:$L16,リスト!$V$6),IF($L16=リスト!$V$7,COUNTIF($L$8:$L16,リスト!$V$7),IF($L16=リスト!$V$8,COUNTIF($L$8:$L16,リスト!$V$8),IF($L16=リスト!$V$9,COUNTIF($L$8:$L16,リスト!$V$9),IF($L16=リスト!$V$10,COUNTIF($L$8:$L16,リスト!$V$10),IF($L16=リスト!$V$11,COUNTIF($L$8:$L16,リスト!$V$11),IF($L16=リスト!$V$12,COUNTIF($L$8:$L16,リスト!$V$12),IF($L16=リスト!$V$13,COUNTIF($L$8:$L16,リスト!$V$13),IF($L16=リスト!$V$14,COUNTIF($L$8:$L16,リスト!$V$14),IF($L16=リスト!$V$15,COUNTIF($L$8:$L16,リスト!$V$15),IF($L16=リスト!$V$16,COUNTIF($L$8:$L16,リスト!$V$16),IF($L16=リスト!$V$17,COUNTIF($L$8:$L16,リスト!$V$17),"")))))))))))))))),"")</f>
        <v/>
      </c>
    </row>
    <row r="17" spans="1:30" s="15" customFormat="1" ht="33" customHeight="1" x14ac:dyDescent="0.55000000000000004">
      <c r="A17" s="22">
        <v>10</v>
      </c>
      <c r="B17" s="31"/>
      <c r="C17" s="31"/>
      <c r="D17" s="32"/>
      <c r="E17" s="32"/>
      <c r="F17" s="22">
        <f>IF($D17&gt;3,IF($I$3=リスト!$A$3,"附属高松",IF($I$3=リスト!$A$75,"附属坂出",$I$3)),)</f>
        <v>0</v>
      </c>
      <c r="G17" s="33"/>
      <c r="H17" s="32"/>
      <c r="I17" s="33"/>
      <c r="J17" s="32"/>
      <c r="K17" s="33"/>
      <c r="L17" s="32"/>
      <c r="M17" s="33"/>
      <c r="N17" s="15" t="str">
        <f t="shared" si="0"/>
        <v/>
      </c>
      <c r="O17" s="15" t="str">
        <f t="shared" si="1"/>
        <v/>
      </c>
      <c r="AC17" s="15" t="str">
        <f>IF($E17="男",IF($L17=リスト!$V$2,COUNTIF($L$8:$L17,リスト!$V$2),IF($L17=リスト!$V$3,COUNTIF($L$8:$L17,リスト!$V$3),IF($L17=リスト!$V$4,COUNTIF($L$8:$L17,リスト!$V$4),IF($L17=リスト!$V$5,COUNTIF($L$8:$L17,リスト!$V$5),IF($L17=リスト!$V$6,COUNTIF($L$8:$L17,リスト!$V$6),IF($L17=リスト!$V$7,COUNTIF($L$8:$L17,リスト!$V$7),IF($L17=リスト!$V$8,COUNTIF($L$8:$L17,リスト!$V$8),IF($L17=リスト!$V$9,COUNTIF($L$8:$L17,リスト!$V$9),IF($L17=リスト!$V$10,COUNTIF($L$8:$L17,リスト!$V$10),IF($L17=リスト!$V$11,COUNTIF($L$8:$L17,リスト!$V$11),IF($L17=リスト!$V$12,COUNTIF($L$8:$L17,リスト!$V$12),IF($L17=リスト!$V$13,COUNTIF($L$8:$L17,リスト!$V$13),IF($L17=リスト!$V$14,COUNTIF($L$8:$L17,リスト!$V$14),IF($L17=リスト!$V$15,COUNTIF($L$8:$L17,リスト!$V$15),IF($L17=リスト!$V$16,COUNTIF($L$8:$L17,リスト!$V$16),IF($L17=リスト!$V$17,COUNTIF($L$8:$L17,リスト!$V$17),"")))))))))))))))),"")</f>
        <v/>
      </c>
      <c r="AD17" s="15" t="str">
        <f>IF($E17="女",IF($L17=リスト!$V$2,COUNTIF($L$8:$L17,リスト!$V$2),IF($L17=リスト!$V$3,COUNTIF($L$8:$L17,リスト!$V$3),IF($L17=リスト!$V$4,COUNTIF($L$8:$L17,リスト!$V$4),IF($L17=リスト!$V$5,COUNTIF($L$8:$L17,リスト!$V$5),IF($L17=リスト!$V$6,COUNTIF($L$8:$L17,リスト!$V$6),IF($L17=リスト!$V$7,COUNTIF($L$8:$L17,リスト!$V$7),IF($L17=リスト!$V$8,COUNTIF($L$8:$L17,リスト!$V$8),IF($L17=リスト!$V$9,COUNTIF($L$8:$L17,リスト!$V$9),IF($L17=リスト!$V$10,COUNTIF($L$8:$L17,リスト!$V$10),IF($L17=リスト!$V$11,COUNTIF($L$8:$L17,リスト!$V$11),IF($L17=リスト!$V$12,COUNTIF($L$8:$L17,リスト!$V$12),IF($L17=リスト!$V$13,COUNTIF($L$8:$L17,リスト!$V$13),IF($L17=リスト!$V$14,COUNTIF($L$8:$L17,リスト!$V$14),IF($L17=リスト!$V$15,COUNTIF($L$8:$L17,リスト!$V$15),IF($L17=リスト!$V$16,COUNTIF($L$8:$L17,リスト!$V$16),IF($L17=リスト!$V$17,COUNTIF($L$8:$L17,リスト!$V$17),"")))))))))))))))),"")</f>
        <v/>
      </c>
    </row>
    <row r="18" spans="1:30" s="15" customFormat="1" ht="33" customHeight="1" x14ac:dyDescent="0.55000000000000004">
      <c r="A18" s="22">
        <v>11</v>
      </c>
      <c r="B18" s="31"/>
      <c r="C18" s="31"/>
      <c r="D18" s="32"/>
      <c r="E18" s="32"/>
      <c r="F18" s="22">
        <f>IF($D18&gt;3,IF($I$3=リスト!$A$3,"附属高松",IF($I$3=リスト!$A$75,"附属坂出",$I$3)),)</f>
        <v>0</v>
      </c>
      <c r="G18" s="33"/>
      <c r="H18" s="32"/>
      <c r="I18" s="33"/>
      <c r="J18" s="32"/>
      <c r="K18" s="33"/>
      <c r="L18" s="32"/>
      <c r="M18" s="33"/>
      <c r="N18" s="15" t="str">
        <f t="shared" si="0"/>
        <v/>
      </c>
      <c r="O18" s="15" t="str">
        <f t="shared" si="1"/>
        <v/>
      </c>
      <c r="AC18" s="15" t="str">
        <f>IF($E18="男",IF($L18=リスト!$V$2,COUNTIF($L$8:$L18,リスト!$V$2),IF($L18=リスト!$V$3,COUNTIF($L$8:$L18,リスト!$V$3),IF($L18=リスト!$V$4,COUNTIF($L$8:$L18,リスト!$V$4),IF($L18=リスト!$V$5,COUNTIF($L$8:$L18,リスト!$V$5),IF($L18=リスト!$V$6,COUNTIF($L$8:$L18,リスト!$V$6),IF($L18=リスト!$V$7,COUNTIF($L$8:$L18,リスト!$V$7),IF($L18=リスト!$V$8,COUNTIF($L$8:$L18,リスト!$V$8),IF($L18=リスト!$V$9,COUNTIF($L$8:$L18,リスト!$V$9),IF($L18=リスト!$V$10,COUNTIF($L$8:$L18,リスト!$V$10),IF($L18=リスト!$V$11,COUNTIF($L$8:$L18,リスト!$V$11),IF($L18=リスト!$V$12,COUNTIF($L$8:$L18,リスト!$V$12),IF($L18=リスト!$V$13,COUNTIF($L$8:$L18,リスト!$V$13),IF($L18=リスト!$V$14,COUNTIF($L$8:$L18,リスト!$V$14),IF($L18=リスト!$V$15,COUNTIF($L$8:$L18,リスト!$V$15),IF($L18=リスト!$V$16,COUNTIF($L$8:$L18,リスト!$V$16),IF($L18=リスト!$V$17,COUNTIF($L$8:$L18,リスト!$V$17),"")))))))))))))))),"")</f>
        <v/>
      </c>
      <c r="AD18" s="15" t="str">
        <f>IF($E18="女",IF($L18=リスト!$V$2,COUNTIF($L$8:$L18,リスト!$V$2),IF($L18=リスト!$V$3,COUNTIF($L$8:$L18,リスト!$V$3),IF($L18=リスト!$V$4,COUNTIF($L$8:$L18,リスト!$V$4),IF($L18=リスト!$V$5,COUNTIF($L$8:$L18,リスト!$V$5),IF($L18=リスト!$V$6,COUNTIF($L$8:$L18,リスト!$V$6),IF($L18=リスト!$V$7,COUNTIF($L$8:$L18,リスト!$V$7),IF($L18=リスト!$V$8,COUNTIF($L$8:$L18,リスト!$V$8),IF($L18=リスト!$V$9,COUNTIF($L$8:$L18,リスト!$V$9),IF($L18=リスト!$V$10,COUNTIF($L$8:$L18,リスト!$V$10),IF($L18=リスト!$V$11,COUNTIF($L$8:$L18,リスト!$V$11),IF($L18=リスト!$V$12,COUNTIF($L$8:$L18,リスト!$V$12),IF($L18=リスト!$V$13,COUNTIF($L$8:$L18,リスト!$V$13),IF($L18=リスト!$V$14,COUNTIF($L$8:$L18,リスト!$V$14),IF($L18=リスト!$V$15,COUNTIF($L$8:$L18,リスト!$V$15),IF($L18=リスト!$V$16,COUNTIF($L$8:$L18,リスト!$V$16),IF($L18=リスト!$V$17,COUNTIF($L$8:$L18,リスト!$V$17),"")))))))))))))))),"")</f>
        <v/>
      </c>
    </row>
    <row r="19" spans="1:30" s="15" customFormat="1" ht="33" customHeight="1" x14ac:dyDescent="0.55000000000000004">
      <c r="A19" s="22">
        <v>12</v>
      </c>
      <c r="B19" s="31"/>
      <c r="C19" s="31"/>
      <c r="D19" s="32"/>
      <c r="E19" s="32"/>
      <c r="F19" s="22">
        <f>IF($D19&gt;3,IF($I$3=リスト!$A$3,"附属高松",IF($I$3=リスト!$A$75,"附属坂出",$I$3)),)</f>
        <v>0</v>
      </c>
      <c r="G19" s="33"/>
      <c r="H19" s="32"/>
      <c r="I19" s="33"/>
      <c r="J19" s="32"/>
      <c r="K19" s="33"/>
      <c r="L19" s="32"/>
      <c r="M19" s="33"/>
      <c r="N19" s="15" t="str">
        <f t="shared" si="0"/>
        <v/>
      </c>
      <c r="O19" s="15" t="str">
        <f t="shared" si="1"/>
        <v/>
      </c>
      <c r="AC19" s="15" t="str">
        <f>IF($E19="男",IF($L19=リスト!$V$2,COUNTIF($L$8:$L19,リスト!$V$2),IF($L19=リスト!$V$3,COUNTIF($L$8:$L19,リスト!$V$3),IF($L19=リスト!$V$4,COUNTIF($L$8:$L19,リスト!$V$4),IF($L19=リスト!$V$5,COUNTIF($L$8:$L19,リスト!$V$5),IF($L19=リスト!$V$6,COUNTIF($L$8:$L19,リスト!$V$6),IF($L19=リスト!$V$7,COUNTIF($L$8:$L19,リスト!$V$7),IF($L19=リスト!$V$8,COUNTIF($L$8:$L19,リスト!$V$8),IF($L19=リスト!$V$9,COUNTIF($L$8:$L19,リスト!$V$9),IF($L19=リスト!$V$10,COUNTIF($L$8:$L19,リスト!$V$10),IF($L19=リスト!$V$11,COUNTIF($L$8:$L19,リスト!$V$11),IF($L19=リスト!$V$12,COUNTIF($L$8:$L19,リスト!$V$12),IF($L19=リスト!$V$13,COUNTIF($L$8:$L19,リスト!$V$13),IF($L19=リスト!$V$14,COUNTIF($L$8:$L19,リスト!$V$14),IF($L19=リスト!$V$15,COUNTIF($L$8:$L19,リスト!$V$15),IF($L19=リスト!$V$16,COUNTIF($L$8:$L19,リスト!$V$16),IF($L19=リスト!$V$17,COUNTIF($L$8:$L19,リスト!$V$17),"")))))))))))))))),"")</f>
        <v/>
      </c>
      <c r="AD19" s="15" t="str">
        <f>IF($E19="女",IF($L19=リスト!$V$2,COUNTIF($L$8:$L19,リスト!$V$2),IF($L19=リスト!$V$3,COUNTIF($L$8:$L19,リスト!$V$3),IF($L19=リスト!$V$4,COUNTIF($L$8:$L19,リスト!$V$4),IF($L19=リスト!$V$5,COUNTIF($L$8:$L19,リスト!$V$5),IF($L19=リスト!$V$6,COUNTIF($L$8:$L19,リスト!$V$6),IF($L19=リスト!$V$7,COUNTIF($L$8:$L19,リスト!$V$7),IF($L19=リスト!$V$8,COUNTIF($L$8:$L19,リスト!$V$8),IF($L19=リスト!$V$9,COUNTIF($L$8:$L19,リスト!$V$9),IF($L19=リスト!$V$10,COUNTIF($L$8:$L19,リスト!$V$10),IF($L19=リスト!$V$11,COUNTIF($L$8:$L19,リスト!$V$11),IF($L19=リスト!$V$12,COUNTIF($L$8:$L19,リスト!$V$12),IF($L19=リスト!$V$13,COUNTIF($L$8:$L19,リスト!$V$13),IF($L19=リスト!$V$14,COUNTIF($L$8:$L19,リスト!$V$14),IF($L19=リスト!$V$15,COUNTIF($L$8:$L19,リスト!$V$15),IF($L19=リスト!$V$16,COUNTIF($L$8:$L19,リスト!$V$16),IF($L19=リスト!$V$17,COUNTIF($L$8:$L19,リスト!$V$17),"")))))))))))))))),"")</f>
        <v/>
      </c>
    </row>
    <row r="20" spans="1:30" s="15" customFormat="1" ht="33" customHeight="1" x14ac:dyDescent="0.55000000000000004">
      <c r="A20" s="22">
        <v>13</v>
      </c>
      <c r="B20" s="31"/>
      <c r="C20" s="31"/>
      <c r="D20" s="32"/>
      <c r="E20" s="32"/>
      <c r="F20" s="22">
        <f>IF($D20&gt;3,IF($I$3=リスト!$A$3,"附属高松",IF($I$3=リスト!$A$75,"附属坂出",$I$3)),)</f>
        <v>0</v>
      </c>
      <c r="G20" s="33"/>
      <c r="H20" s="32"/>
      <c r="I20" s="33"/>
      <c r="J20" s="32"/>
      <c r="K20" s="33"/>
      <c r="L20" s="32"/>
      <c r="M20" s="33"/>
      <c r="N20" s="15" t="str">
        <f t="shared" si="0"/>
        <v/>
      </c>
      <c r="O20" s="15" t="str">
        <f t="shared" si="1"/>
        <v/>
      </c>
      <c r="AC20" s="15" t="str">
        <f>IF($E20="男",IF($L20=リスト!$V$2,COUNTIF($L$8:$L20,リスト!$V$2),IF($L20=リスト!$V$3,COUNTIF($L$8:$L20,リスト!$V$3),IF($L20=リスト!$V$4,COUNTIF($L$8:$L20,リスト!$V$4),IF($L20=リスト!$V$5,COUNTIF($L$8:$L20,リスト!$V$5),IF($L20=リスト!$V$6,COUNTIF($L$8:$L20,リスト!$V$6),IF($L20=リスト!$V$7,COUNTIF($L$8:$L20,リスト!$V$7),IF($L20=リスト!$V$8,COUNTIF($L$8:$L20,リスト!$V$8),IF($L20=リスト!$V$9,COUNTIF($L$8:$L20,リスト!$V$9),IF($L20=リスト!$V$10,COUNTIF($L$8:$L20,リスト!$V$10),IF($L20=リスト!$V$11,COUNTIF($L$8:$L20,リスト!$V$11),IF($L20=リスト!$V$12,COUNTIF($L$8:$L20,リスト!$V$12),IF($L20=リスト!$V$13,COUNTIF($L$8:$L20,リスト!$V$13),IF($L20=リスト!$V$14,COUNTIF($L$8:$L20,リスト!$V$14),IF($L20=リスト!$V$15,COUNTIF($L$8:$L20,リスト!$V$15),IF($L20=リスト!$V$16,COUNTIF($L$8:$L20,リスト!$V$16),IF($L20=リスト!$V$17,COUNTIF($L$8:$L20,リスト!$V$17),"")))))))))))))))),"")</f>
        <v/>
      </c>
      <c r="AD20" s="15" t="str">
        <f>IF($E20="女",IF($L20=リスト!$V$2,COUNTIF($L$8:$L20,リスト!$V$2),IF($L20=リスト!$V$3,COUNTIF($L$8:$L20,リスト!$V$3),IF($L20=リスト!$V$4,COUNTIF($L$8:$L20,リスト!$V$4),IF($L20=リスト!$V$5,COUNTIF($L$8:$L20,リスト!$V$5),IF($L20=リスト!$V$6,COUNTIF($L$8:$L20,リスト!$V$6),IF($L20=リスト!$V$7,COUNTIF($L$8:$L20,リスト!$V$7),IF($L20=リスト!$V$8,COUNTIF($L$8:$L20,リスト!$V$8),IF($L20=リスト!$V$9,COUNTIF($L$8:$L20,リスト!$V$9),IF($L20=リスト!$V$10,COUNTIF($L$8:$L20,リスト!$V$10),IF($L20=リスト!$V$11,COUNTIF($L$8:$L20,リスト!$V$11),IF($L20=リスト!$V$12,COUNTIF($L$8:$L20,リスト!$V$12),IF($L20=リスト!$V$13,COUNTIF($L$8:$L20,リスト!$V$13),IF($L20=リスト!$V$14,COUNTIF($L$8:$L20,リスト!$V$14),IF($L20=リスト!$V$15,COUNTIF($L$8:$L20,リスト!$V$15),IF($L20=リスト!$V$16,COUNTIF($L$8:$L20,リスト!$V$16),IF($L20=リスト!$V$17,COUNTIF($L$8:$L20,リスト!$V$17),"")))))))))))))))),"")</f>
        <v/>
      </c>
    </row>
    <row r="21" spans="1:30" s="15" customFormat="1" ht="33" customHeight="1" x14ac:dyDescent="0.55000000000000004">
      <c r="A21" s="22">
        <v>14</v>
      </c>
      <c r="B21" s="31"/>
      <c r="C21" s="31"/>
      <c r="D21" s="32"/>
      <c r="E21" s="32"/>
      <c r="F21" s="22">
        <f>IF($D21&gt;3,IF($I$3=リスト!$A$3,"附属高松",IF($I$3=リスト!$A$75,"附属坂出",$I$3)),)</f>
        <v>0</v>
      </c>
      <c r="G21" s="33"/>
      <c r="H21" s="32"/>
      <c r="I21" s="33"/>
      <c r="J21" s="32"/>
      <c r="K21" s="33"/>
      <c r="L21" s="32"/>
      <c r="M21" s="33"/>
      <c r="N21" s="15" t="str">
        <f t="shared" si="0"/>
        <v/>
      </c>
      <c r="O21" s="15" t="str">
        <f t="shared" si="1"/>
        <v/>
      </c>
      <c r="AC21" s="15" t="str">
        <f>IF($E21="男",IF($L21=リスト!$V$2,COUNTIF($L$8:$L21,リスト!$V$2),IF($L21=リスト!$V$3,COUNTIF($L$8:$L21,リスト!$V$3),IF($L21=リスト!$V$4,COUNTIF($L$8:$L21,リスト!$V$4),IF($L21=リスト!$V$5,COUNTIF($L$8:$L21,リスト!$V$5),IF($L21=リスト!$V$6,COUNTIF($L$8:$L21,リスト!$V$6),IF($L21=リスト!$V$7,COUNTIF($L$8:$L21,リスト!$V$7),IF($L21=リスト!$V$8,COUNTIF($L$8:$L21,リスト!$V$8),IF($L21=リスト!$V$9,COUNTIF($L$8:$L21,リスト!$V$9),IF($L21=リスト!$V$10,COUNTIF($L$8:$L21,リスト!$V$10),IF($L21=リスト!$V$11,COUNTIF($L$8:$L21,リスト!$V$11),IF($L21=リスト!$V$12,COUNTIF($L$8:$L21,リスト!$V$12),IF($L21=リスト!$V$13,COUNTIF($L$8:$L21,リスト!$V$13),IF($L21=リスト!$V$14,COUNTIF($L$8:$L21,リスト!$V$14),IF($L21=リスト!$V$15,COUNTIF($L$8:$L21,リスト!$V$15),IF($L21=リスト!$V$16,COUNTIF($L$8:$L21,リスト!$V$16),IF($L21=リスト!$V$17,COUNTIF($L$8:$L21,リスト!$V$17),"")))))))))))))))),"")</f>
        <v/>
      </c>
      <c r="AD21" s="15" t="str">
        <f>IF($E21="女",IF($L21=リスト!$V$2,COUNTIF($L$8:$L21,リスト!$V$2),IF($L21=リスト!$V$3,COUNTIF($L$8:$L21,リスト!$V$3),IF($L21=リスト!$V$4,COUNTIF($L$8:$L21,リスト!$V$4),IF($L21=リスト!$V$5,COUNTIF($L$8:$L21,リスト!$V$5),IF($L21=リスト!$V$6,COUNTIF($L$8:$L21,リスト!$V$6),IF($L21=リスト!$V$7,COUNTIF($L$8:$L21,リスト!$V$7),IF($L21=リスト!$V$8,COUNTIF($L$8:$L21,リスト!$V$8),IF($L21=リスト!$V$9,COUNTIF($L$8:$L21,リスト!$V$9),IF($L21=リスト!$V$10,COUNTIF($L$8:$L21,リスト!$V$10),IF($L21=リスト!$V$11,COUNTIF($L$8:$L21,リスト!$V$11),IF($L21=リスト!$V$12,COUNTIF($L$8:$L21,リスト!$V$12),IF($L21=リスト!$V$13,COUNTIF($L$8:$L21,リスト!$V$13),IF($L21=リスト!$V$14,COUNTIF($L$8:$L21,リスト!$V$14),IF($L21=リスト!$V$15,COUNTIF($L$8:$L21,リスト!$V$15),IF($L21=リスト!$V$16,COUNTIF($L$8:$L21,リスト!$V$16),IF($L21=リスト!$V$17,COUNTIF($L$8:$L21,リスト!$V$17),"")))))))))))))))),"")</f>
        <v/>
      </c>
    </row>
    <row r="22" spans="1:30" s="15" customFormat="1" ht="33" customHeight="1" x14ac:dyDescent="0.55000000000000004">
      <c r="A22" s="22">
        <v>15</v>
      </c>
      <c r="B22" s="31"/>
      <c r="C22" s="31"/>
      <c r="D22" s="32"/>
      <c r="E22" s="32"/>
      <c r="F22" s="22">
        <f>IF($D22&gt;3,IF($I$3=リスト!$A$3,"附属高松",IF($I$3=リスト!$A$75,"附属坂出",$I$3)),)</f>
        <v>0</v>
      </c>
      <c r="G22" s="33"/>
      <c r="H22" s="32"/>
      <c r="I22" s="33"/>
      <c r="J22" s="32"/>
      <c r="K22" s="33"/>
      <c r="L22" s="32"/>
      <c r="M22" s="33"/>
      <c r="N22" s="15" t="str">
        <f t="shared" si="0"/>
        <v/>
      </c>
      <c r="O22" s="15" t="str">
        <f t="shared" si="1"/>
        <v/>
      </c>
      <c r="AC22" s="15" t="str">
        <f>IF($E22="男",IF($L22=リスト!$V$2,COUNTIF($L$8:$L22,リスト!$V$2),IF($L22=リスト!$V$3,COUNTIF($L$8:$L22,リスト!$V$3),IF($L22=リスト!$V$4,COUNTIF($L$8:$L22,リスト!$V$4),IF($L22=リスト!$V$5,COUNTIF($L$8:$L22,リスト!$V$5),IF($L22=リスト!$V$6,COUNTIF($L$8:$L22,リスト!$V$6),IF($L22=リスト!$V$7,COUNTIF($L$8:$L22,リスト!$V$7),IF($L22=リスト!$V$8,COUNTIF($L$8:$L22,リスト!$V$8),IF($L22=リスト!$V$9,COUNTIF($L$8:$L22,リスト!$V$9),IF($L22=リスト!$V$10,COUNTIF($L$8:$L22,リスト!$V$10),IF($L22=リスト!$V$11,COUNTIF($L$8:$L22,リスト!$V$11),IF($L22=リスト!$V$12,COUNTIF($L$8:$L22,リスト!$V$12),IF($L22=リスト!$V$13,COUNTIF($L$8:$L22,リスト!$V$13),IF($L22=リスト!$V$14,COUNTIF($L$8:$L22,リスト!$V$14),IF($L22=リスト!$V$15,COUNTIF($L$8:$L22,リスト!$V$15),IF($L22=リスト!$V$16,COUNTIF($L$8:$L22,リスト!$V$16),IF($L22=リスト!$V$17,COUNTIF($L$8:$L22,リスト!$V$17),"")))))))))))))))),"")</f>
        <v/>
      </c>
      <c r="AD22" s="15" t="str">
        <f>IF($E22="女",IF($L22=リスト!$V$2,COUNTIF($L$8:$L22,リスト!$V$2),IF($L22=リスト!$V$3,COUNTIF($L$8:$L22,リスト!$V$3),IF($L22=リスト!$V$4,COUNTIF($L$8:$L22,リスト!$V$4),IF($L22=リスト!$V$5,COUNTIF($L$8:$L22,リスト!$V$5),IF($L22=リスト!$V$6,COUNTIF($L$8:$L22,リスト!$V$6),IF($L22=リスト!$V$7,COUNTIF($L$8:$L22,リスト!$V$7),IF($L22=リスト!$V$8,COUNTIF($L$8:$L22,リスト!$V$8),IF($L22=リスト!$V$9,COUNTIF($L$8:$L22,リスト!$V$9),IF($L22=リスト!$V$10,COUNTIF($L$8:$L22,リスト!$V$10),IF($L22=リスト!$V$11,COUNTIF($L$8:$L22,リスト!$V$11),IF($L22=リスト!$V$12,COUNTIF($L$8:$L22,リスト!$V$12),IF($L22=リスト!$V$13,COUNTIF($L$8:$L22,リスト!$V$13),IF($L22=リスト!$V$14,COUNTIF($L$8:$L22,リスト!$V$14),IF($L22=リスト!$V$15,COUNTIF($L$8:$L22,リスト!$V$15),IF($L22=リスト!$V$16,COUNTIF($L$8:$L22,リスト!$V$16),IF($L22=リスト!$V$17,COUNTIF($L$8:$L22,リスト!$V$17),"")))))))))))))))),"")</f>
        <v/>
      </c>
    </row>
    <row r="23" spans="1:30" s="15" customFormat="1" ht="33" customHeight="1" x14ac:dyDescent="0.55000000000000004">
      <c r="A23" s="22">
        <v>16</v>
      </c>
      <c r="B23" s="31"/>
      <c r="C23" s="31"/>
      <c r="D23" s="32"/>
      <c r="E23" s="32"/>
      <c r="F23" s="22">
        <f>IF($D23&gt;3,IF($I$3=リスト!$A$3,"附属高松",IF($I$3=リスト!$A$75,"附属坂出",$I$3)),)</f>
        <v>0</v>
      </c>
      <c r="G23" s="33"/>
      <c r="H23" s="32"/>
      <c r="I23" s="33"/>
      <c r="J23" s="32"/>
      <c r="K23" s="33"/>
      <c r="L23" s="32"/>
      <c r="M23" s="33"/>
      <c r="N23" s="15" t="str">
        <f t="shared" si="0"/>
        <v/>
      </c>
      <c r="O23" s="15" t="str">
        <f t="shared" si="1"/>
        <v/>
      </c>
      <c r="AC23" s="15" t="str">
        <f>IF($E23="男",IF($L23=リスト!$V$2,COUNTIF($L$8:$L23,リスト!$V$2),IF($L23=リスト!$V$3,COUNTIF($L$8:$L23,リスト!$V$3),IF($L23=リスト!$V$4,COUNTIF($L$8:$L23,リスト!$V$4),IF($L23=リスト!$V$5,COUNTIF($L$8:$L23,リスト!$V$5),IF($L23=リスト!$V$6,COUNTIF($L$8:$L23,リスト!$V$6),IF($L23=リスト!$V$7,COUNTIF($L$8:$L23,リスト!$V$7),IF($L23=リスト!$V$8,COUNTIF($L$8:$L23,リスト!$V$8),IF($L23=リスト!$V$9,COUNTIF($L$8:$L23,リスト!$V$9),IF($L23=リスト!$V$10,COUNTIF($L$8:$L23,リスト!$V$10),IF($L23=リスト!$V$11,COUNTIF($L$8:$L23,リスト!$V$11),IF($L23=リスト!$V$12,COUNTIF($L$8:$L23,リスト!$V$12),IF($L23=リスト!$V$13,COUNTIF($L$8:$L23,リスト!$V$13),IF($L23=リスト!$V$14,COUNTIF($L$8:$L23,リスト!$V$14),IF($L23=リスト!$V$15,COUNTIF($L$8:$L23,リスト!$V$15),IF($L23=リスト!$V$16,COUNTIF($L$8:$L23,リスト!$V$16),IF($L23=リスト!$V$17,COUNTIF($L$8:$L23,リスト!$V$17),"")))))))))))))))),"")</f>
        <v/>
      </c>
      <c r="AD23" s="15" t="str">
        <f>IF($E23="女",IF($L23=リスト!$V$2,COUNTIF($L$8:$L23,リスト!$V$2),IF($L23=リスト!$V$3,COUNTIF($L$8:$L23,リスト!$V$3),IF($L23=リスト!$V$4,COUNTIF($L$8:$L23,リスト!$V$4),IF($L23=リスト!$V$5,COUNTIF($L$8:$L23,リスト!$V$5),IF($L23=リスト!$V$6,COUNTIF($L$8:$L23,リスト!$V$6),IF($L23=リスト!$V$7,COUNTIF($L$8:$L23,リスト!$V$7),IF($L23=リスト!$V$8,COUNTIF($L$8:$L23,リスト!$V$8),IF($L23=リスト!$V$9,COUNTIF($L$8:$L23,リスト!$V$9),IF($L23=リスト!$V$10,COUNTIF($L$8:$L23,リスト!$V$10),IF($L23=リスト!$V$11,COUNTIF($L$8:$L23,リスト!$V$11),IF($L23=リスト!$V$12,COUNTIF($L$8:$L23,リスト!$V$12),IF($L23=リスト!$V$13,COUNTIF($L$8:$L23,リスト!$V$13),IF($L23=リスト!$V$14,COUNTIF($L$8:$L23,リスト!$V$14),IF($L23=リスト!$V$15,COUNTIF($L$8:$L23,リスト!$V$15),IF($L23=リスト!$V$16,COUNTIF($L$8:$L23,リスト!$V$16),IF($L23=リスト!$V$17,COUNTIF($L$8:$L23,リスト!$V$17),"")))))))))))))))),"")</f>
        <v/>
      </c>
    </row>
    <row r="24" spans="1:30" s="15" customFormat="1" ht="33" customHeight="1" x14ac:dyDescent="0.55000000000000004">
      <c r="A24" s="22">
        <v>17</v>
      </c>
      <c r="B24" s="31"/>
      <c r="C24" s="31"/>
      <c r="D24" s="32"/>
      <c r="E24" s="32"/>
      <c r="F24" s="22">
        <f>IF($D24&gt;3,IF($I$3=リスト!$A$3,"附属高松",IF($I$3=リスト!$A$75,"附属坂出",$I$3)),)</f>
        <v>0</v>
      </c>
      <c r="G24" s="33"/>
      <c r="H24" s="32"/>
      <c r="I24" s="33"/>
      <c r="J24" s="32"/>
      <c r="K24" s="33"/>
      <c r="L24" s="32"/>
      <c r="M24" s="33"/>
      <c r="N24" s="15" t="str">
        <f t="shared" si="0"/>
        <v/>
      </c>
      <c r="O24" s="15" t="str">
        <f t="shared" si="1"/>
        <v/>
      </c>
      <c r="AC24" s="15" t="str">
        <f>IF($E24="男",IF($L24=リスト!$V$2,COUNTIF($L$8:$L24,リスト!$V$2),IF($L24=リスト!$V$3,COUNTIF($L$8:$L24,リスト!$V$3),IF($L24=リスト!$V$4,COUNTIF($L$8:$L24,リスト!$V$4),IF($L24=リスト!$V$5,COUNTIF($L$8:$L24,リスト!$V$5),IF($L24=リスト!$V$6,COUNTIF($L$8:$L24,リスト!$V$6),IF($L24=リスト!$V$7,COUNTIF($L$8:$L24,リスト!$V$7),IF($L24=リスト!$V$8,COUNTIF($L$8:$L24,リスト!$V$8),IF($L24=リスト!$V$9,COUNTIF($L$8:$L24,リスト!$V$9),IF($L24=リスト!$V$10,COUNTIF($L$8:$L24,リスト!$V$10),IF($L24=リスト!$V$11,COUNTIF($L$8:$L24,リスト!$V$11),IF($L24=リスト!$V$12,COUNTIF($L$8:$L24,リスト!$V$12),IF($L24=リスト!$V$13,COUNTIF($L$8:$L24,リスト!$V$13),IF($L24=リスト!$V$14,COUNTIF($L$8:$L24,リスト!$V$14),IF($L24=リスト!$V$15,COUNTIF($L$8:$L24,リスト!$V$15),IF($L24=リスト!$V$16,COUNTIF($L$8:$L24,リスト!$V$16),IF($L24=リスト!$V$17,COUNTIF($L$8:$L24,リスト!$V$17),"")))))))))))))))),"")</f>
        <v/>
      </c>
      <c r="AD24" s="15" t="str">
        <f>IF($E24="女",IF($L24=リスト!$V$2,COUNTIF($L$8:$L24,リスト!$V$2),IF($L24=リスト!$V$3,COUNTIF($L$8:$L24,リスト!$V$3),IF($L24=リスト!$V$4,COUNTIF($L$8:$L24,リスト!$V$4),IF($L24=リスト!$V$5,COUNTIF($L$8:$L24,リスト!$V$5),IF($L24=リスト!$V$6,COUNTIF($L$8:$L24,リスト!$V$6),IF($L24=リスト!$V$7,COUNTIF($L$8:$L24,リスト!$V$7),IF($L24=リスト!$V$8,COUNTIF($L$8:$L24,リスト!$V$8),IF($L24=リスト!$V$9,COUNTIF($L$8:$L24,リスト!$V$9),IF($L24=リスト!$V$10,COUNTIF($L$8:$L24,リスト!$V$10),IF($L24=リスト!$V$11,COUNTIF($L$8:$L24,リスト!$V$11),IF($L24=リスト!$V$12,COUNTIF($L$8:$L24,リスト!$V$12),IF($L24=リスト!$V$13,COUNTIF($L$8:$L24,リスト!$V$13),IF($L24=リスト!$V$14,COUNTIF($L$8:$L24,リスト!$V$14),IF($L24=リスト!$V$15,COUNTIF($L$8:$L24,リスト!$V$15),IF($L24=リスト!$V$16,COUNTIF($L$8:$L24,リスト!$V$16),IF($L24=リスト!$V$17,COUNTIF($L$8:$L24,リスト!$V$17),"")))))))))))))))),"")</f>
        <v/>
      </c>
    </row>
    <row r="25" spans="1:30" s="15" customFormat="1" ht="33" customHeight="1" x14ac:dyDescent="0.55000000000000004">
      <c r="A25" s="22">
        <v>18</v>
      </c>
      <c r="B25" s="31"/>
      <c r="C25" s="31"/>
      <c r="D25" s="32"/>
      <c r="E25" s="32"/>
      <c r="F25" s="22">
        <f>IF($D25&gt;3,IF($I$3=リスト!$A$3,"附属高松",IF($I$3=リスト!$A$75,"附属坂出",$I$3)),)</f>
        <v>0</v>
      </c>
      <c r="G25" s="33"/>
      <c r="H25" s="32"/>
      <c r="I25" s="33"/>
      <c r="J25" s="32"/>
      <c r="K25" s="33"/>
      <c r="L25" s="32"/>
      <c r="M25" s="33"/>
      <c r="N25" s="15" t="str">
        <f t="shared" si="0"/>
        <v/>
      </c>
      <c r="O25" s="15" t="str">
        <f t="shared" si="1"/>
        <v/>
      </c>
      <c r="AC25" s="15" t="str">
        <f>IF($E25="男",IF($L25=リスト!$V$2,COUNTIF($L$8:$L25,リスト!$V$2),IF($L25=リスト!$V$3,COUNTIF($L$8:$L25,リスト!$V$3),IF($L25=リスト!$V$4,COUNTIF($L$8:$L25,リスト!$V$4),IF($L25=リスト!$V$5,COUNTIF($L$8:$L25,リスト!$V$5),IF($L25=リスト!$V$6,COUNTIF($L$8:$L25,リスト!$V$6),IF($L25=リスト!$V$7,COUNTIF($L$8:$L25,リスト!$V$7),IF($L25=リスト!$V$8,COUNTIF($L$8:$L25,リスト!$V$8),IF($L25=リスト!$V$9,COUNTIF($L$8:$L25,リスト!$V$9),IF($L25=リスト!$V$10,COUNTIF($L$8:$L25,リスト!$V$10),IF($L25=リスト!$V$11,COUNTIF($L$8:$L25,リスト!$V$11),IF($L25=リスト!$V$12,COUNTIF($L$8:$L25,リスト!$V$12),IF($L25=リスト!$V$13,COUNTIF($L$8:$L25,リスト!$V$13),IF($L25=リスト!$V$14,COUNTIF($L$8:$L25,リスト!$V$14),IF($L25=リスト!$V$15,COUNTIF($L$8:$L25,リスト!$V$15),IF($L25=リスト!$V$16,COUNTIF($L$8:$L25,リスト!$V$16),IF($L25=リスト!$V$17,COUNTIF($L$8:$L25,リスト!$V$17),"")))))))))))))))),"")</f>
        <v/>
      </c>
      <c r="AD25" s="15" t="str">
        <f>IF($E25="女",IF($L25=リスト!$V$2,COUNTIF($L$8:$L25,リスト!$V$2),IF($L25=リスト!$V$3,COUNTIF($L$8:$L25,リスト!$V$3),IF($L25=リスト!$V$4,COUNTIF($L$8:$L25,リスト!$V$4),IF($L25=リスト!$V$5,COUNTIF($L$8:$L25,リスト!$V$5),IF($L25=リスト!$V$6,COUNTIF($L$8:$L25,リスト!$V$6),IF($L25=リスト!$V$7,COUNTIF($L$8:$L25,リスト!$V$7),IF($L25=リスト!$V$8,COUNTIF($L$8:$L25,リスト!$V$8),IF($L25=リスト!$V$9,COUNTIF($L$8:$L25,リスト!$V$9),IF($L25=リスト!$V$10,COUNTIF($L$8:$L25,リスト!$V$10),IF($L25=リスト!$V$11,COUNTIF($L$8:$L25,リスト!$V$11),IF($L25=リスト!$V$12,COUNTIF($L$8:$L25,リスト!$V$12),IF($L25=リスト!$V$13,COUNTIF($L$8:$L25,リスト!$V$13),IF($L25=リスト!$V$14,COUNTIF($L$8:$L25,リスト!$V$14),IF($L25=リスト!$V$15,COUNTIF($L$8:$L25,リスト!$V$15),IF($L25=リスト!$V$16,COUNTIF($L$8:$L25,リスト!$V$16),IF($L25=リスト!$V$17,COUNTIF($L$8:$L25,リスト!$V$17),"")))))))))))))))),"")</f>
        <v/>
      </c>
    </row>
    <row r="26" spans="1:30" s="15" customFormat="1" ht="33" customHeight="1" x14ac:dyDescent="0.55000000000000004">
      <c r="A26" s="22">
        <v>19</v>
      </c>
      <c r="B26" s="31"/>
      <c r="C26" s="31"/>
      <c r="D26" s="32"/>
      <c r="E26" s="32"/>
      <c r="F26" s="22">
        <f>IF($D26&gt;3,IF($I$3=リスト!$A$3,"附属高松",IF($I$3=リスト!$A$75,"附属坂出",$I$3)),)</f>
        <v>0</v>
      </c>
      <c r="G26" s="33"/>
      <c r="H26" s="32"/>
      <c r="I26" s="33"/>
      <c r="J26" s="32"/>
      <c r="K26" s="33"/>
      <c r="L26" s="32"/>
      <c r="M26" s="33"/>
      <c r="N26" s="15" t="str">
        <f t="shared" si="0"/>
        <v/>
      </c>
      <c r="O26" s="15" t="str">
        <f t="shared" si="1"/>
        <v/>
      </c>
      <c r="AC26" s="15" t="str">
        <f>IF($E26="男",IF($L26=リスト!$V$2,COUNTIF($L$8:$L26,リスト!$V$2),IF($L26=リスト!$V$3,COUNTIF($L$8:$L26,リスト!$V$3),IF($L26=リスト!$V$4,COUNTIF($L$8:$L26,リスト!$V$4),IF($L26=リスト!$V$5,COUNTIF($L$8:$L26,リスト!$V$5),IF($L26=リスト!$V$6,COUNTIF($L$8:$L26,リスト!$V$6),IF($L26=リスト!$V$7,COUNTIF($L$8:$L26,リスト!$V$7),IF($L26=リスト!$V$8,COUNTIF($L$8:$L26,リスト!$V$8),IF($L26=リスト!$V$9,COUNTIF($L$8:$L26,リスト!$V$9),IF($L26=リスト!$V$10,COUNTIF($L$8:$L26,リスト!$V$10),IF($L26=リスト!$V$11,COUNTIF($L$8:$L26,リスト!$V$11),IF($L26=リスト!$V$12,COUNTIF($L$8:$L26,リスト!$V$12),IF($L26=リスト!$V$13,COUNTIF($L$8:$L26,リスト!$V$13),IF($L26=リスト!$V$14,COUNTIF($L$8:$L26,リスト!$V$14),IF($L26=リスト!$V$15,COUNTIF($L$8:$L26,リスト!$V$15),IF($L26=リスト!$V$16,COUNTIF($L$8:$L26,リスト!$V$16),IF($L26=リスト!$V$17,COUNTIF($L$8:$L26,リスト!$V$17),"")))))))))))))))),"")</f>
        <v/>
      </c>
      <c r="AD26" s="15" t="str">
        <f>IF($E26="女",IF($L26=リスト!$V$2,COUNTIF($L$8:$L26,リスト!$V$2),IF($L26=リスト!$V$3,COUNTIF($L$8:$L26,リスト!$V$3),IF($L26=リスト!$V$4,COUNTIF($L$8:$L26,リスト!$V$4),IF($L26=リスト!$V$5,COUNTIF($L$8:$L26,リスト!$V$5),IF($L26=リスト!$V$6,COUNTIF($L$8:$L26,リスト!$V$6),IF($L26=リスト!$V$7,COUNTIF($L$8:$L26,リスト!$V$7),IF($L26=リスト!$V$8,COUNTIF($L$8:$L26,リスト!$V$8),IF($L26=リスト!$V$9,COUNTIF($L$8:$L26,リスト!$V$9),IF($L26=リスト!$V$10,COUNTIF($L$8:$L26,リスト!$V$10),IF($L26=リスト!$V$11,COUNTIF($L$8:$L26,リスト!$V$11),IF($L26=リスト!$V$12,COUNTIF($L$8:$L26,リスト!$V$12),IF($L26=リスト!$V$13,COUNTIF($L$8:$L26,リスト!$V$13),IF($L26=リスト!$V$14,COUNTIF($L$8:$L26,リスト!$V$14),IF($L26=リスト!$V$15,COUNTIF($L$8:$L26,リスト!$V$15),IF($L26=リスト!$V$16,COUNTIF($L$8:$L26,リスト!$V$16),IF($L26=リスト!$V$17,COUNTIF($L$8:$L26,リスト!$V$17),"")))))))))))))))),"")</f>
        <v/>
      </c>
    </row>
    <row r="27" spans="1:30" s="15" customFormat="1" ht="33" customHeight="1" x14ac:dyDescent="0.55000000000000004">
      <c r="A27" s="22">
        <v>20</v>
      </c>
      <c r="B27" s="31"/>
      <c r="C27" s="31"/>
      <c r="D27" s="32"/>
      <c r="E27" s="32"/>
      <c r="F27" s="22">
        <f>IF($D27&gt;3,IF($I$3=リスト!$A$3,"附属高松",IF($I$3=リスト!$A$75,"附属坂出",$I$3)),)</f>
        <v>0</v>
      </c>
      <c r="G27" s="33"/>
      <c r="H27" s="32"/>
      <c r="I27" s="33"/>
      <c r="J27" s="32"/>
      <c r="K27" s="33"/>
      <c r="L27" s="32"/>
      <c r="M27" s="33"/>
      <c r="N27" s="15" t="str">
        <f t="shared" si="0"/>
        <v/>
      </c>
      <c r="O27" s="15" t="str">
        <f t="shared" si="1"/>
        <v/>
      </c>
      <c r="AC27" s="15" t="str">
        <f>IF($E27="男",IF($L27=リスト!$V$2,COUNTIF($L$8:$L27,リスト!$V$2),IF($L27=リスト!$V$3,COUNTIF($L$8:$L27,リスト!$V$3),IF($L27=リスト!$V$4,COUNTIF($L$8:$L27,リスト!$V$4),IF($L27=リスト!$V$5,COUNTIF($L$8:$L27,リスト!$V$5),IF($L27=リスト!$V$6,COUNTIF($L$8:$L27,リスト!$V$6),IF($L27=リスト!$V$7,COUNTIF($L$8:$L27,リスト!$V$7),IF($L27=リスト!$V$8,COUNTIF($L$8:$L27,リスト!$V$8),IF($L27=リスト!$V$9,COUNTIF($L$8:$L27,リスト!$V$9),IF($L27=リスト!$V$10,COUNTIF($L$8:$L27,リスト!$V$10),IF($L27=リスト!$V$11,COUNTIF($L$8:$L27,リスト!$V$11),IF($L27=リスト!$V$12,COUNTIF($L$8:$L27,リスト!$V$12),IF($L27=リスト!$V$13,COUNTIF($L$8:$L27,リスト!$V$13),IF($L27=リスト!$V$14,COUNTIF($L$8:$L27,リスト!$V$14),IF($L27=リスト!$V$15,COUNTIF($L$8:$L27,リスト!$V$15),IF($L27=リスト!$V$16,COUNTIF($L$8:$L27,リスト!$V$16),IF($L27=リスト!$V$17,COUNTIF($L$8:$L27,リスト!$V$17),"")))))))))))))))),"")</f>
        <v/>
      </c>
      <c r="AD27" s="15" t="str">
        <f>IF($E27="女",IF($L27=リスト!$V$2,COUNTIF($L$8:$L27,リスト!$V$2),IF($L27=リスト!$V$3,COUNTIF($L$8:$L27,リスト!$V$3),IF($L27=リスト!$V$4,COUNTIF($L$8:$L27,リスト!$V$4),IF($L27=リスト!$V$5,COUNTIF($L$8:$L27,リスト!$V$5),IF($L27=リスト!$V$6,COUNTIF($L$8:$L27,リスト!$V$6),IF($L27=リスト!$V$7,COUNTIF($L$8:$L27,リスト!$V$7),IF($L27=リスト!$V$8,COUNTIF($L$8:$L27,リスト!$V$8),IF($L27=リスト!$V$9,COUNTIF($L$8:$L27,リスト!$V$9),IF($L27=リスト!$V$10,COUNTIF($L$8:$L27,リスト!$V$10),IF($L27=リスト!$V$11,COUNTIF($L$8:$L27,リスト!$V$11),IF($L27=リスト!$V$12,COUNTIF($L$8:$L27,リスト!$V$12),IF($L27=リスト!$V$13,COUNTIF($L$8:$L27,リスト!$V$13),IF($L27=リスト!$V$14,COUNTIF($L$8:$L27,リスト!$V$14),IF($L27=リスト!$V$15,COUNTIF($L$8:$L27,リスト!$V$15),IF($L27=リスト!$V$16,COUNTIF($L$8:$L27,リスト!$V$16),IF($L27=リスト!$V$17,COUNTIF($L$8:$L27,リスト!$V$17),"")))))))))))))))),"")</f>
        <v/>
      </c>
    </row>
    <row r="28" spans="1:30" s="15" customFormat="1" ht="33" customHeight="1" x14ac:dyDescent="0.55000000000000004">
      <c r="A28" s="22">
        <v>21</v>
      </c>
      <c r="B28" s="31"/>
      <c r="C28" s="31"/>
      <c r="D28" s="32"/>
      <c r="E28" s="32"/>
      <c r="F28" s="22">
        <f>IF($D28&gt;3,IF($I$3=リスト!$A$3,"附属高松",IF($I$3=リスト!$A$75,"附属坂出",$I$3)),)</f>
        <v>0</v>
      </c>
      <c r="G28" s="33"/>
      <c r="H28" s="32"/>
      <c r="I28" s="33"/>
      <c r="J28" s="32"/>
      <c r="K28" s="33"/>
      <c r="L28" s="32"/>
      <c r="M28" s="33"/>
      <c r="N28" s="15" t="str">
        <f t="shared" si="0"/>
        <v/>
      </c>
      <c r="O28" s="15" t="str">
        <f t="shared" si="1"/>
        <v/>
      </c>
      <c r="AC28" s="15" t="str">
        <f>IF($E28="男",IF($L28=リスト!$V$2,COUNTIF($L$8:$L28,リスト!$V$2),IF($L28=リスト!$V$3,COUNTIF($L$8:$L28,リスト!$V$3),IF($L28=リスト!$V$4,COUNTIF($L$8:$L28,リスト!$V$4),IF($L28=リスト!$V$5,COUNTIF($L$8:$L28,リスト!$V$5),IF($L28=リスト!$V$6,COUNTIF($L$8:$L28,リスト!$V$6),IF($L28=リスト!$V$7,COUNTIF($L$8:$L28,リスト!$V$7),IF($L28=リスト!$V$8,COUNTIF($L$8:$L28,リスト!$V$8),IF($L28=リスト!$V$9,COUNTIF($L$8:$L28,リスト!$V$9),IF($L28=リスト!$V$10,COUNTIF($L$8:$L28,リスト!$V$10),IF($L28=リスト!$V$11,COUNTIF($L$8:$L28,リスト!$V$11),IF($L28=リスト!$V$12,COUNTIF($L$8:$L28,リスト!$V$12),IF($L28=リスト!$V$13,COUNTIF($L$8:$L28,リスト!$V$13),IF($L28=リスト!$V$14,COUNTIF($L$8:$L28,リスト!$V$14),IF($L28=リスト!$V$15,COUNTIF($L$8:$L28,リスト!$V$15),IF($L28=リスト!$V$16,COUNTIF($L$8:$L28,リスト!$V$16),IF($L28=リスト!$V$17,COUNTIF($L$8:$L28,リスト!$V$17),"")))))))))))))))),"")</f>
        <v/>
      </c>
      <c r="AD28" s="15" t="str">
        <f>IF($E28="女",IF($L28=リスト!$V$2,COUNTIF($L$8:$L28,リスト!$V$2),IF($L28=リスト!$V$3,COUNTIF($L$8:$L28,リスト!$V$3),IF($L28=リスト!$V$4,COUNTIF($L$8:$L28,リスト!$V$4),IF($L28=リスト!$V$5,COUNTIF($L$8:$L28,リスト!$V$5),IF($L28=リスト!$V$6,COUNTIF($L$8:$L28,リスト!$V$6),IF($L28=リスト!$V$7,COUNTIF($L$8:$L28,リスト!$V$7),IF($L28=リスト!$V$8,COUNTIF($L$8:$L28,リスト!$V$8),IF($L28=リスト!$V$9,COUNTIF($L$8:$L28,リスト!$V$9),IF($L28=リスト!$V$10,COUNTIF($L$8:$L28,リスト!$V$10),IF($L28=リスト!$V$11,COUNTIF($L$8:$L28,リスト!$V$11),IF($L28=リスト!$V$12,COUNTIF($L$8:$L28,リスト!$V$12),IF($L28=リスト!$V$13,COUNTIF($L$8:$L28,リスト!$V$13),IF($L28=リスト!$V$14,COUNTIF($L$8:$L28,リスト!$V$14),IF($L28=リスト!$V$15,COUNTIF($L$8:$L28,リスト!$V$15),IF($L28=リスト!$V$16,COUNTIF($L$8:$L28,リスト!$V$16),IF($L28=リスト!$V$17,COUNTIF($L$8:$L28,リスト!$V$17),"")))))))))))))))),"")</f>
        <v/>
      </c>
    </row>
    <row r="29" spans="1:30" s="15" customFormat="1" ht="33" customHeight="1" x14ac:dyDescent="0.55000000000000004">
      <c r="A29" s="22">
        <v>22</v>
      </c>
      <c r="B29" s="31"/>
      <c r="C29" s="31"/>
      <c r="D29" s="32"/>
      <c r="E29" s="32"/>
      <c r="F29" s="22">
        <f>IF($D29&gt;3,IF($I$3=リスト!$A$3,"附属高松",IF($I$3=リスト!$A$75,"附属坂出",$I$3)),)</f>
        <v>0</v>
      </c>
      <c r="G29" s="33"/>
      <c r="H29" s="32"/>
      <c r="I29" s="33"/>
      <c r="J29" s="32"/>
      <c r="K29" s="33"/>
      <c r="L29" s="32"/>
      <c r="M29" s="33"/>
      <c r="N29" s="15" t="str">
        <f t="shared" si="0"/>
        <v/>
      </c>
      <c r="O29" s="15" t="str">
        <f t="shared" si="1"/>
        <v/>
      </c>
      <c r="AC29" s="15" t="str">
        <f>IF($E29="男",IF($L29=リスト!$V$2,COUNTIF($L$8:$L29,リスト!$V$2),IF($L29=リスト!$V$3,COUNTIF($L$8:$L29,リスト!$V$3),IF($L29=リスト!$V$4,COUNTIF($L$8:$L29,リスト!$V$4),IF($L29=リスト!$V$5,COUNTIF($L$8:$L29,リスト!$V$5),IF($L29=リスト!$V$6,COUNTIF($L$8:$L29,リスト!$V$6),IF($L29=リスト!$V$7,COUNTIF($L$8:$L29,リスト!$V$7),IF($L29=リスト!$V$8,COUNTIF($L$8:$L29,リスト!$V$8),IF($L29=リスト!$V$9,COUNTIF($L$8:$L29,リスト!$V$9),IF($L29=リスト!$V$10,COUNTIF($L$8:$L29,リスト!$V$10),IF($L29=リスト!$V$11,COUNTIF($L$8:$L29,リスト!$V$11),IF($L29=リスト!$V$12,COUNTIF($L$8:$L29,リスト!$V$12),IF($L29=リスト!$V$13,COUNTIF($L$8:$L29,リスト!$V$13),IF($L29=リスト!$V$14,COUNTIF($L$8:$L29,リスト!$V$14),IF($L29=リスト!$V$15,COUNTIF($L$8:$L29,リスト!$V$15),IF($L29=リスト!$V$16,COUNTIF($L$8:$L29,リスト!$V$16),IF($L29=リスト!$V$17,COUNTIF($L$8:$L29,リスト!$V$17),"")))))))))))))))),"")</f>
        <v/>
      </c>
      <c r="AD29" s="15" t="str">
        <f>IF($E29="女",IF($L29=リスト!$V$2,COUNTIF($L$8:$L29,リスト!$V$2),IF($L29=リスト!$V$3,COUNTIF($L$8:$L29,リスト!$V$3),IF($L29=リスト!$V$4,COUNTIF($L$8:$L29,リスト!$V$4),IF($L29=リスト!$V$5,COUNTIF($L$8:$L29,リスト!$V$5),IF($L29=リスト!$V$6,COUNTIF($L$8:$L29,リスト!$V$6),IF($L29=リスト!$V$7,COUNTIF($L$8:$L29,リスト!$V$7),IF($L29=リスト!$V$8,COUNTIF($L$8:$L29,リスト!$V$8),IF($L29=リスト!$V$9,COUNTIF($L$8:$L29,リスト!$V$9),IF($L29=リスト!$V$10,COUNTIF($L$8:$L29,リスト!$V$10),IF($L29=リスト!$V$11,COUNTIF($L$8:$L29,リスト!$V$11),IF($L29=リスト!$V$12,COUNTIF($L$8:$L29,リスト!$V$12),IF($L29=リスト!$V$13,COUNTIF($L$8:$L29,リスト!$V$13),IF($L29=リスト!$V$14,COUNTIF($L$8:$L29,リスト!$V$14),IF($L29=リスト!$V$15,COUNTIF($L$8:$L29,リスト!$V$15),IF($L29=リスト!$V$16,COUNTIF($L$8:$L29,リスト!$V$16),IF($L29=リスト!$V$17,COUNTIF($L$8:$L29,リスト!$V$17),"")))))))))))))))),"")</f>
        <v/>
      </c>
    </row>
    <row r="30" spans="1:30" s="15" customFormat="1" ht="33" customHeight="1" x14ac:dyDescent="0.55000000000000004">
      <c r="A30" s="22">
        <v>23</v>
      </c>
      <c r="B30" s="31"/>
      <c r="C30" s="31"/>
      <c r="D30" s="32"/>
      <c r="E30" s="32"/>
      <c r="F30" s="22">
        <f>IF($D30&gt;3,IF($I$3=リスト!$A$3,"附属高松",IF($I$3=リスト!$A$75,"附属坂出",$I$3)),)</f>
        <v>0</v>
      </c>
      <c r="G30" s="33"/>
      <c r="H30" s="32"/>
      <c r="I30" s="33"/>
      <c r="J30" s="32"/>
      <c r="K30" s="33"/>
      <c r="L30" s="32"/>
      <c r="M30" s="33"/>
      <c r="N30" s="15" t="str">
        <f t="shared" si="0"/>
        <v/>
      </c>
      <c r="O30" s="15" t="str">
        <f t="shared" si="1"/>
        <v/>
      </c>
      <c r="AC30" s="15" t="str">
        <f>IF($E30="男",IF($L30=リスト!$V$2,COUNTIF($L$8:$L30,リスト!$V$2),IF($L30=リスト!$V$3,COUNTIF($L$8:$L30,リスト!$V$3),IF($L30=リスト!$V$4,COUNTIF($L$8:$L30,リスト!$V$4),IF($L30=リスト!$V$5,COUNTIF($L$8:$L30,リスト!$V$5),IF($L30=リスト!$V$6,COUNTIF($L$8:$L30,リスト!$V$6),IF($L30=リスト!$V$7,COUNTIF($L$8:$L30,リスト!$V$7),IF($L30=リスト!$V$8,COUNTIF($L$8:$L30,リスト!$V$8),IF($L30=リスト!$V$9,COUNTIF($L$8:$L30,リスト!$V$9),IF($L30=リスト!$V$10,COUNTIF($L$8:$L30,リスト!$V$10),IF($L30=リスト!$V$11,COUNTIF($L$8:$L30,リスト!$V$11),IF($L30=リスト!$V$12,COUNTIF($L$8:$L30,リスト!$V$12),IF($L30=リスト!$V$13,COUNTIF($L$8:$L30,リスト!$V$13),IF($L30=リスト!$V$14,COUNTIF($L$8:$L30,リスト!$V$14),IF($L30=リスト!$V$15,COUNTIF($L$8:$L30,リスト!$V$15),IF($L30=リスト!$V$16,COUNTIF($L$8:$L30,リスト!$V$16),IF($L30=リスト!$V$17,COUNTIF($L$8:$L30,リスト!$V$17),"")))))))))))))))),"")</f>
        <v/>
      </c>
      <c r="AD30" s="15" t="str">
        <f>IF($E30="女",IF($L30=リスト!$V$2,COUNTIF($L$8:$L30,リスト!$V$2),IF($L30=リスト!$V$3,COUNTIF($L$8:$L30,リスト!$V$3),IF($L30=リスト!$V$4,COUNTIF($L$8:$L30,リスト!$V$4),IF($L30=リスト!$V$5,COUNTIF($L$8:$L30,リスト!$V$5),IF($L30=リスト!$V$6,COUNTIF($L$8:$L30,リスト!$V$6),IF($L30=リスト!$V$7,COUNTIF($L$8:$L30,リスト!$V$7),IF($L30=リスト!$V$8,COUNTIF($L$8:$L30,リスト!$V$8),IF($L30=リスト!$V$9,COUNTIF($L$8:$L30,リスト!$V$9),IF($L30=リスト!$V$10,COUNTIF($L$8:$L30,リスト!$V$10),IF($L30=リスト!$V$11,COUNTIF($L$8:$L30,リスト!$V$11),IF($L30=リスト!$V$12,COUNTIF($L$8:$L30,リスト!$V$12),IF($L30=リスト!$V$13,COUNTIF($L$8:$L30,リスト!$V$13),IF($L30=リスト!$V$14,COUNTIF($L$8:$L30,リスト!$V$14),IF($L30=リスト!$V$15,COUNTIF($L$8:$L30,リスト!$V$15),IF($L30=リスト!$V$16,COUNTIF($L$8:$L30,リスト!$V$16),IF($L30=リスト!$V$17,COUNTIF($L$8:$L30,リスト!$V$17),"")))))))))))))))),"")</f>
        <v/>
      </c>
    </row>
    <row r="31" spans="1:30" s="15" customFormat="1" ht="33" customHeight="1" x14ac:dyDescent="0.55000000000000004">
      <c r="A31" s="22">
        <v>24</v>
      </c>
      <c r="B31" s="31"/>
      <c r="C31" s="31"/>
      <c r="D31" s="32"/>
      <c r="E31" s="32"/>
      <c r="F31" s="22">
        <f>IF($D31&gt;3,IF($I$3=リスト!$A$3,"附属高松",IF($I$3=リスト!$A$75,"附属坂出",$I$3)),)</f>
        <v>0</v>
      </c>
      <c r="G31" s="33"/>
      <c r="H31" s="32"/>
      <c r="I31" s="33"/>
      <c r="J31" s="32"/>
      <c r="K31" s="33"/>
      <c r="L31" s="32"/>
      <c r="M31" s="33"/>
      <c r="N31" s="15" t="str">
        <f t="shared" si="0"/>
        <v/>
      </c>
      <c r="O31" s="15" t="str">
        <f t="shared" si="1"/>
        <v/>
      </c>
      <c r="AC31" s="15" t="str">
        <f>IF($E31="男",IF($L31=リスト!$V$2,COUNTIF($L$8:$L31,リスト!$V$2),IF($L31=リスト!$V$3,COUNTIF($L$8:$L31,リスト!$V$3),IF($L31=リスト!$V$4,COUNTIF($L$8:$L31,リスト!$V$4),IF($L31=リスト!$V$5,COUNTIF($L$8:$L31,リスト!$V$5),IF($L31=リスト!$V$6,COUNTIF($L$8:$L31,リスト!$V$6),IF($L31=リスト!$V$7,COUNTIF($L$8:$L31,リスト!$V$7),IF($L31=リスト!$V$8,COUNTIF($L$8:$L31,リスト!$V$8),IF($L31=リスト!$V$9,COUNTIF($L$8:$L31,リスト!$V$9),IF($L31=リスト!$V$10,COUNTIF($L$8:$L31,リスト!$V$10),IF($L31=リスト!$V$11,COUNTIF($L$8:$L31,リスト!$V$11),IF($L31=リスト!$V$12,COUNTIF($L$8:$L31,リスト!$V$12),IF($L31=リスト!$V$13,COUNTIF($L$8:$L31,リスト!$V$13),IF($L31=リスト!$V$14,COUNTIF($L$8:$L31,リスト!$V$14),IF($L31=リスト!$V$15,COUNTIF($L$8:$L31,リスト!$V$15),IF($L31=リスト!$V$16,COUNTIF($L$8:$L31,リスト!$V$16),IF($L31=リスト!$V$17,COUNTIF($L$8:$L31,リスト!$V$17),"")))))))))))))))),"")</f>
        <v/>
      </c>
      <c r="AD31" s="15" t="str">
        <f>IF($E31="女",IF($L31=リスト!$V$2,COUNTIF($L$8:$L31,リスト!$V$2),IF($L31=リスト!$V$3,COUNTIF($L$8:$L31,リスト!$V$3),IF($L31=リスト!$V$4,COUNTIF($L$8:$L31,リスト!$V$4),IF($L31=リスト!$V$5,COUNTIF($L$8:$L31,リスト!$V$5),IF($L31=リスト!$V$6,COUNTIF($L$8:$L31,リスト!$V$6),IF($L31=リスト!$V$7,COUNTIF($L$8:$L31,リスト!$V$7),IF($L31=リスト!$V$8,COUNTIF($L$8:$L31,リスト!$V$8),IF($L31=リスト!$V$9,COUNTIF($L$8:$L31,リスト!$V$9),IF($L31=リスト!$V$10,COUNTIF($L$8:$L31,リスト!$V$10),IF($L31=リスト!$V$11,COUNTIF($L$8:$L31,リスト!$V$11),IF($L31=リスト!$V$12,COUNTIF($L$8:$L31,リスト!$V$12),IF($L31=リスト!$V$13,COUNTIF($L$8:$L31,リスト!$V$13),IF($L31=リスト!$V$14,COUNTIF($L$8:$L31,リスト!$V$14),IF($L31=リスト!$V$15,COUNTIF($L$8:$L31,リスト!$V$15),IF($L31=リスト!$V$16,COUNTIF($L$8:$L31,リスト!$V$16),IF($L31=リスト!$V$17,COUNTIF($L$8:$L31,リスト!$V$17),"")))))))))))))))),"")</f>
        <v/>
      </c>
    </row>
    <row r="32" spans="1:30" s="15" customFormat="1" ht="33" customHeight="1" x14ac:dyDescent="0.55000000000000004">
      <c r="A32" s="22">
        <v>25</v>
      </c>
      <c r="B32" s="31"/>
      <c r="C32" s="31"/>
      <c r="D32" s="32"/>
      <c r="E32" s="32"/>
      <c r="F32" s="22">
        <f>IF($D32&gt;3,IF($I$3=リスト!$A$3,"附属高松",IF($I$3=リスト!$A$75,"附属坂出",$I$3)),)</f>
        <v>0</v>
      </c>
      <c r="G32" s="33"/>
      <c r="H32" s="32"/>
      <c r="I32" s="33"/>
      <c r="J32" s="32"/>
      <c r="K32" s="33"/>
      <c r="L32" s="32"/>
      <c r="M32" s="33"/>
      <c r="N32" s="15" t="str">
        <f t="shared" si="0"/>
        <v/>
      </c>
      <c r="O32" s="15" t="str">
        <f t="shared" si="1"/>
        <v/>
      </c>
      <c r="AC32" s="15" t="str">
        <f>IF($E32="男",IF($L32=リスト!$V$2,COUNTIF($L$8:$L32,リスト!$V$2),IF($L32=リスト!$V$3,COUNTIF($L$8:$L32,リスト!$V$3),IF($L32=リスト!$V$4,COUNTIF($L$8:$L32,リスト!$V$4),IF($L32=リスト!$V$5,COUNTIF($L$8:$L32,リスト!$V$5),IF($L32=リスト!$V$6,COUNTIF($L$8:$L32,リスト!$V$6),IF($L32=リスト!$V$7,COUNTIF($L$8:$L32,リスト!$V$7),IF($L32=リスト!$V$8,COUNTIF($L$8:$L32,リスト!$V$8),IF($L32=リスト!$V$9,COUNTIF($L$8:$L32,リスト!$V$9),IF($L32=リスト!$V$10,COUNTIF($L$8:$L32,リスト!$V$10),IF($L32=リスト!$V$11,COUNTIF($L$8:$L32,リスト!$V$11),IF($L32=リスト!$V$12,COUNTIF($L$8:$L32,リスト!$V$12),IF($L32=リスト!$V$13,COUNTIF($L$8:$L32,リスト!$V$13),IF($L32=リスト!$V$14,COUNTIF($L$8:$L32,リスト!$V$14),IF($L32=リスト!$V$15,COUNTIF($L$8:$L32,リスト!$V$15),IF($L32=リスト!$V$16,COUNTIF($L$8:$L32,リスト!$V$16),IF($L32=リスト!$V$17,COUNTIF($L$8:$L32,リスト!$V$17),"")))))))))))))))),"")</f>
        <v/>
      </c>
      <c r="AD32" s="15" t="str">
        <f>IF($E32="女",IF($L32=リスト!$V$2,COUNTIF($L$8:$L32,リスト!$V$2),IF($L32=リスト!$V$3,COUNTIF($L$8:$L32,リスト!$V$3),IF($L32=リスト!$V$4,COUNTIF($L$8:$L32,リスト!$V$4),IF($L32=リスト!$V$5,COUNTIF($L$8:$L32,リスト!$V$5),IF($L32=リスト!$V$6,COUNTIF($L$8:$L32,リスト!$V$6),IF($L32=リスト!$V$7,COUNTIF($L$8:$L32,リスト!$V$7),IF($L32=リスト!$V$8,COUNTIF($L$8:$L32,リスト!$V$8),IF($L32=リスト!$V$9,COUNTIF($L$8:$L32,リスト!$V$9),IF($L32=リスト!$V$10,COUNTIF($L$8:$L32,リスト!$V$10),IF($L32=リスト!$V$11,COUNTIF($L$8:$L32,リスト!$V$11),IF($L32=リスト!$V$12,COUNTIF($L$8:$L32,リスト!$V$12),IF($L32=リスト!$V$13,COUNTIF($L$8:$L32,リスト!$V$13),IF($L32=リスト!$V$14,COUNTIF($L$8:$L32,リスト!$V$14),IF($L32=リスト!$V$15,COUNTIF($L$8:$L32,リスト!$V$15),IF($L32=リスト!$V$16,COUNTIF($L$8:$L32,リスト!$V$16),IF($L32=リスト!$V$17,COUNTIF($L$8:$L32,リスト!$V$17),"")))))))))))))))),"")</f>
        <v/>
      </c>
    </row>
    <row r="33" spans="1:30" s="15" customFormat="1" ht="33" customHeight="1" x14ac:dyDescent="0.55000000000000004">
      <c r="A33" s="22">
        <v>26</v>
      </c>
      <c r="B33" s="31"/>
      <c r="C33" s="31"/>
      <c r="D33" s="32"/>
      <c r="E33" s="32"/>
      <c r="F33" s="22">
        <f>IF($D33&gt;3,IF($I$3=リスト!$A$3,"附属高松",IF($I$3=リスト!$A$75,"附属坂出",$I$3)),)</f>
        <v>0</v>
      </c>
      <c r="G33" s="33"/>
      <c r="H33" s="32"/>
      <c r="I33" s="33"/>
      <c r="J33" s="32"/>
      <c r="K33" s="33"/>
      <c r="L33" s="32"/>
      <c r="M33" s="33"/>
      <c r="N33" s="15" t="str">
        <f t="shared" si="0"/>
        <v/>
      </c>
      <c r="O33" s="15" t="str">
        <f t="shared" si="1"/>
        <v/>
      </c>
      <c r="AC33" s="15" t="str">
        <f>IF($E33="男",IF($L33=リスト!$V$2,COUNTIF($L$8:$L33,リスト!$V$2),IF($L33=リスト!$V$3,COUNTIF($L$8:$L33,リスト!$V$3),IF($L33=リスト!$V$4,COUNTIF($L$8:$L33,リスト!$V$4),IF($L33=リスト!$V$5,COUNTIF($L$8:$L33,リスト!$V$5),IF($L33=リスト!$V$6,COUNTIF($L$8:$L33,リスト!$V$6),IF($L33=リスト!$V$7,COUNTIF($L$8:$L33,リスト!$V$7),IF($L33=リスト!$V$8,COUNTIF($L$8:$L33,リスト!$V$8),IF($L33=リスト!$V$9,COUNTIF($L$8:$L33,リスト!$V$9),IF($L33=リスト!$V$10,COUNTIF($L$8:$L33,リスト!$V$10),IF($L33=リスト!$V$11,COUNTIF($L$8:$L33,リスト!$V$11),IF($L33=リスト!$V$12,COUNTIF($L$8:$L33,リスト!$V$12),IF($L33=リスト!$V$13,COUNTIF($L$8:$L33,リスト!$V$13),IF($L33=リスト!$V$14,COUNTIF($L$8:$L33,リスト!$V$14),IF($L33=リスト!$V$15,COUNTIF($L$8:$L33,リスト!$V$15),IF($L33=リスト!$V$16,COUNTIF($L$8:$L33,リスト!$V$16),IF($L33=リスト!$V$17,COUNTIF($L$8:$L33,リスト!$V$17),"")))))))))))))))),"")</f>
        <v/>
      </c>
      <c r="AD33" s="15" t="str">
        <f>IF($E33="女",IF($L33=リスト!$V$2,COUNTIF($L$8:$L33,リスト!$V$2),IF($L33=リスト!$V$3,COUNTIF($L$8:$L33,リスト!$V$3),IF($L33=リスト!$V$4,COUNTIF($L$8:$L33,リスト!$V$4),IF($L33=リスト!$V$5,COUNTIF($L$8:$L33,リスト!$V$5),IF($L33=リスト!$V$6,COUNTIF($L$8:$L33,リスト!$V$6),IF($L33=リスト!$V$7,COUNTIF($L$8:$L33,リスト!$V$7),IF($L33=リスト!$V$8,COUNTIF($L$8:$L33,リスト!$V$8),IF($L33=リスト!$V$9,COUNTIF($L$8:$L33,リスト!$V$9),IF($L33=リスト!$V$10,COUNTIF($L$8:$L33,リスト!$V$10),IF($L33=リスト!$V$11,COUNTIF($L$8:$L33,リスト!$V$11),IF($L33=リスト!$V$12,COUNTIF($L$8:$L33,リスト!$V$12),IF($L33=リスト!$V$13,COUNTIF($L$8:$L33,リスト!$V$13),IF($L33=リスト!$V$14,COUNTIF($L$8:$L33,リスト!$V$14),IF($L33=リスト!$V$15,COUNTIF($L$8:$L33,リスト!$V$15),IF($L33=リスト!$V$16,COUNTIF($L$8:$L33,リスト!$V$16),IF($L33=リスト!$V$17,COUNTIF($L$8:$L33,リスト!$V$17),"")))))))))))))))),"")</f>
        <v/>
      </c>
    </row>
    <row r="34" spans="1:30" s="15" customFormat="1" ht="33" customHeight="1" x14ac:dyDescent="0.55000000000000004">
      <c r="A34" s="22">
        <v>27</v>
      </c>
      <c r="B34" s="31"/>
      <c r="C34" s="31"/>
      <c r="D34" s="32"/>
      <c r="E34" s="32"/>
      <c r="F34" s="22">
        <f>IF($D34&gt;3,IF($I$3=リスト!$A$3,"附属高松",IF($I$3=リスト!$A$75,"附属坂出",$I$3)),)</f>
        <v>0</v>
      </c>
      <c r="G34" s="33"/>
      <c r="H34" s="32"/>
      <c r="I34" s="33"/>
      <c r="J34" s="32"/>
      <c r="K34" s="33"/>
      <c r="L34" s="32"/>
      <c r="M34" s="33"/>
      <c r="N34" s="15" t="str">
        <f t="shared" si="0"/>
        <v/>
      </c>
      <c r="O34" s="15" t="str">
        <f t="shared" si="1"/>
        <v/>
      </c>
      <c r="AC34" s="15" t="str">
        <f>IF($E34="男",IF($L34=リスト!$V$2,COUNTIF($L$8:$L34,リスト!$V$2),IF($L34=リスト!$V$3,COUNTIF($L$8:$L34,リスト!$V$3),IF($L34=リスト!$V$4,COUNTIF($L$8:$L34,リスト!$V$4),IF($L34=リスト!$V$5,COUNTIF($L$8:$L34,リスト!$V$5),IF($L34=リスト!$V$6,COUNTIF($L$8:$L34,リスト!$V$6),IF($L34=リスト!$V$7,COUNTIF($L$8:$L34,リスト!$V$7),IF($L34=リスト!$V$8,COUNTIF($L$8:$L34,リスト!$V$8),IF($L34=リスト!$V$9,COUNTIF($L$8:$L34,リスト!$V$9),IF($L34=リスト!$V$10,COUNTIF($L$8:$L34,リスト!$V$10),IF($L34=リスト!$V$11,COUNTIF($L$8:$L34,リスト!$V$11),IF($L34=リスト!$V$12,COUNTIF($L$8:$L34,リスト!$V$12),IF($L34=リスト!$V$13,COUNTIF($L$8:$L34,リスト!$V$13),IF($L34=リスト!$V$14,COUNTIF($L$8:$L34,リスト!$V$14),IF($L34=リスト!$V$15,COUNTIF($L$8:$L34,リスト!$V$15),IF($L34=リスト!$V$16,COUNTIF($L$8:$L34,リスト!$V$16),IF($L34=リスト!$V$17,COUNTIF($L$8:$L34,リスト!$V$17),"")))))))))))))))),"")</f>
        <v/>
      </c>
      <c r="AD34" s="15" t="str">
        <f>IF($E34="女",IF($L34=リスト!$V$2,COUNTIF($L$8:$L34,リスト!$V$2),IF($L34=リスト!$V$3,COUNTIF($L$8:$L34,リスト!$V$3),IF($L34=リスト!$V$4,COUNTIF($L$8:$L34,リスト!$V$4),IF($L34=リスト!$V$5,COUNTIF($L$8:$L34,リスト!$V$5),IF($L34=リスト!$V$6,COUNTIF($L$8:$L34,リスト!$V$6),IF($L34=リスト!$V$7,COUNTIF($L$8:$L34,リスト!$V$7),IF($L34=リスト!$V$8,COUNTIF($L$8:$L34,リスト!$V$8),IF($L34=リスト!$V$9,COUNTIF($L$8:$L34,リスト!$V$9),IF($L34=リスト!$V$10,COUNTIF($L$8:$L34,リスト!$V$10),IF($L34=リスト!$V$11,COUNTIF($L$8:$L34,リスト!$V$11),IF($L34=リスト!$V$12,COUNTIF($L$8:$L34,リスト!$V$12),IF($L34=リスト!$V$13,COUNTIF($L$8:$L34,リスト!$V$13),IF($L34=リスト!$V$14,COUNTIF($L$8:$L34,リスト!$V$14),IF($L34=リスト!$V$15,COUNTIF($L$8:$L34,リスト!$V$15),IF($L34=リスト!$V$16,COUNTIF($L$8:$L34,リスト!$V$16),IF($L34=リスト!$V$17,COUNTIF($L$8:$L34,リスト!$V$17),"")))))))))))))))),"")</f>
        <v/>
      </c>
    </row>
    <row r="35" spans="1:30" s="15" customFormat="1" ht="33" customHeight="1" x14ac:dyDescent="0.55000000000000004">
      <c r="A35" s="22">
        <v>28</v>
      </c>
      <c r="B35" s="31"/>
      <c r="C35" s="31"/>
      <c r="D35" s="32"/>
      <c r="E35" s="32"/>
      <c r="F35" s="22">
        <f>IF($D35&gt;3,IF($I$3=リスト!$A$3,"附属高松",IF($I$3=リスト!$A$75,"附属坂出",$I$3)),)</f>
        <v>0</v>
      </c>
      <c r="G35" s="33"/>
      <c r="H35" s="32"/>
      <c r="I35" s="33"/>
      <c r="J35" s="32"/>
      <c r="K35" s="33"/>
      <c r="L35" s="32"/>
      <c r="M35" s="33"/>
      <c r="N35" s="15" t="str">
        <f t="shared" si="0"/>
        <v/>
      </c>
      <c r="O35" s="15" t="str">
        <f t="shared" si="1"/>
        <v/>
      </c>
      <c r="AC35" s="15" t="str">
        <f>IF($E35="男",IF($L35=リスト!$V$2,COUNTIF($L$8:$L35,リスト!$V$2),IF($L35=リスト!$V$3,COUNTIF($L$8:$L35,リスト!$V$3),IF($L35=リスト!$V$4,COUNTIF($L$8:$L35,リスト!$V$4),IF($L35=リスト!$V$5,COUNTIF($L$8:$L35,リスト!$V$5),IF($L35=リスト!$V$6,COUNTIF($L$8:$L35,リスト!$V$6),IF($L35=リスト!$V$7,COUNTIF($L$8:$L35,リスト!$V$7),IF($L35=リスト!$V$8,COUNTIF($L$8:$L35,リスト!$V$8),IF($L35=リスト!$V$9,COUNTIF($L$8:$L35,リスト!$V$9),IF($L35=リスト!$V$10,COUNTIF($L$8:$L35,リスト!$V$10),IF($L35=リスト!$V$11,COUNTIF($L$8:$L35,リスト!$V$11),IF($L35=リスト!$V$12,COUNTIF($L$8:$L35,リスト!$V$12),IF($L35=リスト!$V$13,COUNTIF($L$8:$L35,リスト!$V$13),IF($L35=リスト!$V$14,COUNTIF($L$8:$L35,リスト!$V$14),IF($L35=リスト!$V$15,COUNTIF($L$8:$L35,リスト!$V$15),IF($L35=リスト!$V$16,COUNTIF($L$8:$L35,リスト!$V$16),IF($L35=リスト!$V$17,COUNTIF($L$8:$L35,リスト!$V$17),"")))))))))))))))),"")</f>
        <v/>
      </c>
      <c r="AD35" s="15" t="str">
        <f>IF($E35="女",IF($L35=リスト!$V$2,COUNTIF($L$8:$L35,リスト!$V$2),IF($L35=リスト!$V$3,COUNTIF($L$8:$L35,リスト!$V$3),IF($L35=リスト!$V$4,COUNTIF($L$8:$L35,リスト!$V$4),IF($L35=リスト!$V$5,COUNTIF($L$8:$L35,リスト!$V$5),IF($L35=リスト!$V$6,COUNTIF($L$8:$L35,リスト!$V$6),IF($L35=リスト!$V$7,COUNTIF($L$8:$L35,リスト!$V$7),IF($L35=リスト!$V$8,COUNTIF($L$8:$L35,リスト!$V$8),IF($L35=リスト!$V$9,COUNTIF($L$8:$L35,リスト!$V$9),IF($L35=リスト!$V$10,COUNTIF($L$8:$L35,リスト!$V$10),IF($L35=リスト!$V$11,COUNTIF($L$8:$L35,リスト!$V$11),IF($L35=リスト!$V$12,COUNTIF($L$8:$L35,リスト!$V$12),IF($L35=リスト!$V$13,COUNTIF($L$8:$L35,リスト!$V$13),IF($L35=リスト!$V$14,COUNTIF($L$8:$L35,リスト!$V$14),IF($L35=リスト!$V$15,COUNTIF($L$8:$L35,リスト!$V$15),IF($L35=リスト!$V$16,COUNTIF($L$8:$L35,リスト!$V$16),IF($L35=リスト!$V$17,COUNTIF($L$8:$L35,リスト!$V$17),"")))))))))))))))),"")</f>
        <v/>
      </c>
    </row>
    <row r="36" spans="1:30" s="15" customFormat="1" ht="33" customHeight="1" x14ac:dyDescent="0.55000000000000004">
      <c r="A36" s="22">
        <v>29</v>
      </c>
      <c r="B36" s="31"/>
      <c r="C36" s="31"/>
      <c r="D36" s="32"/>
      <c r="E36" s="32"/>
      <c r="F36" s="22">
        <f>IF($D36&gt;3,IF($I$3=リスト!$A$3,"附属高松",IF($I$3=リスト!$A$75,"附属坂出",$I$3)),)</f>
        <v>0</v>
      </c>
      <c r="G36" s="33"/>
      <c r="H36" s="32"/>
      <c r="I36" s="33"/>
      <c r="J36" s="32"/>
      <c r="K36" s="33"/>
      <c r="L36" s="32"/>
      <c r="M36" s="33"/>
      <c r="N36" s="15" t="str">
        <f t="shared" si="0"/>
        <v/>
      </c>
      <c r="O36" s="15" t="str">
        <f t="shared" si="1"/>
        <v/>
      </c>
      <c r="AC36" s="15" t="str">
        <f>IF($E36="男",IF($L36=リスト!$V$2,COUNTIF($L$8:$L36,リスト!$V$2),IF($L36=リスト!$V$3,COUNTIF($L$8:$L36,リスト!$V$3),IF($L36=リスト!$V$4,COUNTIF($L$8:$L36,リスト!$V$4),IF($L36=リスト!$V$5,COUNTIF($L$8:$L36,リスト!$V$5),IF($L36=リスト!$V$6,COUNTIF($L$8:$L36,リスト!$V$6),IF($L36=リスト!$V$7,COUNTIF($L$8:$L36,リスト!$V$7),IF($L36=リスト!$V$8,COUNTIF($L$8:$L36,リスト!$V$8),IF($L36=リスト!$V$9,COUNTIF($L$8:$L36,リスト!$V$9),IF($L36=リスト!$V$10,COUNTIF($L$8:$L36,リスト!$V$10),IF($L36=リスト!$V$11,COUNTIF($L$8:$L36,リスト!$V$11),IF($L36=リスト!$V$12,COUNTIF($L$8:$L36,リスト!$V$12),IF($L36=リスト!$V$13,COUNTIF($L$8:$L36,リスト!$V$13),IF($L36=リスト!$V$14,COUNTIF($L$8:$L36,リスト!$V$14),IF($L36=リスト!$V$15,COUNTIF($L$8:$L36,リスト!$V$15),IF($L36=リスト!$V$16,COUNTIF($L$8:$L36,リスト!$V$16),IF($L36=リスト!$V$17,COUNTIF($L$8:$L36,リスト!$V$17),"")))))))))))))))),"")</f>
        <v/>
      </c>
      <c r="AD36" s="15" t="str">
        <f>IF($E36="女",IF($L36=リスト!$V$2,COUNTIF($L$8:$L36,リスト!$V$2),IF($L36=リスト!$V$3,COUNTIF($L$8:$L36,リスト!$V$3),IF($L36=リスト!$V$4,COUNTIF($L$8:$L36,リスト!$V$4),IF($L36=リスト!$V$5,COUNTIF($L$8:$L36,リスト!$V$5),IF($L36=リスト!$V$6,COUNTIF($L$8:$L36,リスト!$V$6),IF($L36=リスト!$V$7,COUNTIF($L$8:$L36,リスト!$V$7),IF($L36=リスト!$V$8,COUNTIF($L$8:$L36,リスト!$V$8),IF($L36=リスト!$V$9,COUNTIF($L$8:$L36,リスト!$V$9),IF($L36=リスト!$V$10,COUNTIF($L$8:$L36,リスト!$V$10),IF($L36=リスト!$V$11,COUNTIF($L$8:$L36,リスト!$V$11),IF($L36=リスト!$V$12,COUNTIF($L$8:$L36,リスト!$V$12),IF($L36=リスト!$V$13,COUNTIF($L$8:$L36,リスト!$V$13),IF($L36=リスト!$V$14,COUNTIF($L$8:$L36,リスト!$V$14),IF($L36=リスト!$V$15,COUNTIF($L$8:$L36,リスト!$V$15),IF($L36=リスト!$V$16,COUNTIF($L$8:$L36,リスト!$V$16),IF($L36=リスト!$V$17,COUNTIF($L$8:$L36,リスト!$V$17),"")))))))))))))))),"")</f>
        <v/>
      </c>
    </row>
    <row r="37" spans="1:30" s="15" customFormat="1" ht="33" customHeight="1" x14ac:dyDescent="0.55000000000000004">
      <c r="A37" s="22">
        <v>30</v>
      </c>
      <c r="B37" s="31"/>
      <c r="C37" s="31"/>
      <c r="D37" s="32"/>
      <c r="E37" s="32"/>
      <c r="F37" s="22">
        <f>IF($D37&gt;3,IF($I$3=リスト!$A$3,"附属高松",IF($I$3=リスト!$A$75,"附属坂出",$I$3)),)</f>
        <v>0</v>
      </c>
      <c r="G37" s="33"/>
      <c r="H37" s="32"/>
      <c r="I37" s="33"/>
      <c r="J37" s="32"/>
      <c r="K37" s="33"/>
      <c r="L37" s="32"/>
      <c r="M37" s="33"/>
      <c r="N37" s="15" t="str">
        <f t="shared" si="0"/>
        <v/>
      </c>
      <c r="O37" s="15" t="str">
        <f t="shared" si="1"/>
        <v/>
      </c>
      <c r="AC37" s="15" t="str">
        <f>IF($E37="男",IF($L37=リスト!$V$2,COUNTIF($L$8:$L37,リスト!$V$2),IF($L37=リスト!$V$3,COUNTIF($L$8:$L37,リスト!$V$3),IF($L37=リスト!$V$4,COUNTIF($L$8:$L37,リスト!$V$4),IF($L37=リスト!$V$5,COUNTIF($L$8:$L37,リスト!$V$5),IF($L37=リスト!$V$6,COUNTIF($L$8:$L37,リスト!$V$6),IF($L37=リスト!$V$7,COUNTIF($L$8:$L37,リスト!$V$7),IF($L37=リスト!$V$8,COUNTIF($L$8:$L37,リスト!$V$8),IF($L37=リスト!$V$9,COUNTIF($L$8:$L37,リスト!$V$9),IF($L37=リスト!$V$10,COUNTIF($L$8:$L37,リスト!$V$10),IF($L37=リスト!$V$11,COUNTIF($L$8:$L37,リスト!$V$11),IF($L37=リスト!$V$12,COUNTIF($L$8:$L37,リスト!$V$12),IF($L37=リスト!$V$13,COUNTIF($L$8:$L37,リスト!$V$13),IF($L37=リスト!$V$14,COUNTIF($L$8:$L37,リスト!$V$14),IF($L37=リスト!$V$15,COUNTIF($L$8:$L37,リスト!$V$15),IF($L37=リスト!$V$16,COUNTIF($L$8:$L37,リスト!$V$16),IF($L37=リスト!$V$17,COUNTIF($L$8:$L37,リスト!$V$17),"")))))))))))))))),"")</f>
        <v/>
      </c>
      <c r="AD37" s="15" t="str">
        <f>IF($E37="女",IF($L37=リスト!$V$2,COUNTIF($L$8:$L37,リスト!$V$2),IF($L37=リスト!$V$3,COUNTIF($L$8:$L37,リスト!$V$3),IF($L37=リスト!$V$4,COUNTIF($L$8:$L37,リスト!$V$4),IF($L37=リスト!$V$5,COUNTIF($L$8:$L37,リスト!$V$5),IF($L37=リスト!$V$6,COUNTIF($L$8:$L37,リスト!$V$6),IF($L37=リスト!$V$7,COUNTIF($L$8:$L37,リスト!$V$7),IF($L37=リスト!$V$8,COUNTIF($L$8:$L37,リスト!$V$8),IF($L37=リスト!$V$9,COUNTIF($L$8:$L37,リスト!$V$9),IF($L37=リスト!$V$10,COUNTIF($L$8:$L37,リスト!$V$10),IF($L37=リスト!$V$11,COUNTIF($L$8:$L37,リスト!$V$11),IF($L37=リスト!$V$12,COUNTIF($L$8:$L37,リスト!$V$12),IF($L37=リスト!$V$13,COUNTIF($L$8:$L37,リスト!$V$13),IF($L37=リスト!$V$14,COUNTIF($L$8:$L37,リスト!$V$14),IF($L37=リスト!$V$15,COUNTIF($L$8:$L37,リスト!$V$15),IF($L37=リスト!$V$16,COUNTIF($L$8:$L37,リスト!$V$16),IF($L37=リスト!$V$17,COUNTIF($L$8:$L37,リスト!$V$17),"")))))))))))))))),"")</f>
        <v/>
      </c>
    </row>
    <row r="38" spans="1:30" s="15" customFormat="1" ht="33" customHeight="1" x14ac:dyDescent="0.55000000000000004">
      <c r="A38" s="22">
        <v>31</v>
      </c>
      <c r="B38" s="31"/>
      <c r="C38" s="31"/>
      <c r="D38" s="32"/>
      <c r="E38" s="32"/>
      <c r="F38" s="22">
        <f>IF($D38&gt;3,IF($I$3=リスト!$A$3,"附属高松",IF($I$3=リスト!$A$75,"附属坂出",$I$3)),)</f>
        <v>0</v>
      </c>
      <c r="G38" s="33"/>
      <c r="H38" s="32"/>
      <c r="I38" s="33"/>
      <c r="J38" s="32"/>
      <c r="K38" s="33"/>
      <c r="L38" s="32"/>
      <c r="M38" s="33"/>
      <c r="N38" s="15" t="str">
        <f t="shared" si="0"/>
        <v/>
      </c>
      <c r="O38" s="15" t="str">
        <f t="shared" si="1"/>
        <v/>
      </c>
      <c r="AC38" s="15" t="str">
        <f>IF($E38="男",IF($L38=リスト!$V$2,COUNTIF($L$8:$L38,リスト!$V$2),IF($L38=リスト!$V$3,COUNTIF($L$8:$L38,リスト!$V$3),IF($L38=リスト!$V$4,COUNTIF($L$8:$L38,リスト!$V$4),IF($L38=リスト!$V$5,COUNTIF($L$8:$L38,リスト!$V$5),IF($L38=リスト!$V$6,COUNTIF($L$8:$L38,リスト!$V$6),IF($L38=リスト!$V$7,COUNTIF($L$8:$L38,リスト!$V$7),IF($L38=リスト!$V$8,COUNTIF($L$8:$L38,リスト!$V$8),IF($L38=リスト!$V$9,COUNTIF($L$8:$L38,リスト!$V$9),IF($L38=リスト!$V$10,COUNTIF($L$8:$L38,リスト!$V$10),IF($L38=リスト!$V$11,COUNTIF($L$8:$L38,リスト!$V$11),IF($L38=リスト!$V$12,COUNTIF($L$8:$L38,リスト!$V$12),IF($L38=リスト!$V$13,COUNTIF($L$8:$L38,リスト!$V$13),IF($L38=リスト!$V$14,COUNTIF($L$8:$L38,リスト!$V$14),IF($L38=リスト!$V$15,COUNTIF($L$8:$L38,リスト!$V$15),IF($L38=リスト!$V$16,COUNTIF($L$8:$L38,リスト!$V$16),IF($L38=リスト!$V$17,COUNTIF($L$8:$L38,リスト!$V$17),"")))))))))))))))),"")</f>
        <v/>
      </c>
      <c r="AD38" s="15" t="str">
        <f>IF($E38="女",IF($L38=リスト!$V$2,COUNTIF($L$8:$L38,リスト!$V$2),IF($L38=リスト!$V$3,COUNTIF($L$8:$L38,リスト!$V$3),IF($L38=リスト!$V$4,COUNTIF($L$8:$L38,リスト!$V$4),IF($L38=リスト!$V$5,COUNTIF($L$8:$L38,リスト!$V$5),IF($L38=リスト!$V$6,COUNTIF($L$8:$L38,リスト!$V$6),IF($L38=リスト!$V$7,COUNTIF($L$8:$L38,リスト!$V$7),IF($L38=リスト!$V$8,COUNTIF($L$8:$L38,リスト!$V$8),IF($L38=リスト!$V$9,COUNTIF($L$8:$L38,リスト!$V$9),IF($L38=リスト!$V$10,COUNTIF($L$8:$L38,リスト!$V$10),IF($L38=リスト!$V$11,COUNTIF($L$8:$L38,リスト!$V$11),IF($L38=リスト!$V$12,COUNTIF($L$8:$L38,リスト!$V$12),IF($L38=リスト!$V$13,COUNTIF($L$8:$L38,リスト!$V$13),IF($L38=リスト!$V$14,COUNTIF($L$8:$L38,リスト!$V$14),IF($L38=リスト!$V$15,COUNTIF($L$8:$L38,リスト!$V$15),IF($L38=リスト!$V$16,COUNTIF($L$8:$L38,リスト!$V$16),IF($L38=リスト!$V$17,COUNTIF($L$8:$L38,リスト!$V$17),"")))))))))))))))),"")</f>
        <v/>
      </c>
    </row>
    <row r="39" spans="1:30" s="15" customFormat="1" ht="33" customHeight="1" x14ac:dyDescent="0.55000000000000004">
      <c r="A39" s="22">
        <v>32</v>
      </c>
      <c r="B39" s="31"/>
      <c r="C39" s="31"/>
      <c r="D39" s="32"/>
      <c r="E39" s="32"/>
      <c r="F39" s="22">
        <f>IF($D39&gt;3,IF($I$3=リスト!$A$3,"附属高松",IF($I$3=リスト!$A$75,"附属坂出",$I$3)),)</f>
        <v>0</v>
      </c>
      <c r="G39" s="33"/>
      <c r="H39" s="32"/>
      <c r="I39" s="33"/>
      <c r="J39" s="32"/>
      <c r="K39" s="33"/>
      <c r="L39" s="32"/>
      <c r="M39" s="33"/>
      <c r="N39" s="15" t="str">
        <f t="shared" si="0"/>
        <v/>
      </c>
      <c r="O39" s="15" t="str">
        <f t="shared" si="1"/>
        <v/>
      </c>
      <c r="AC39" s="15" t="str">
        <f>IF($E39="男",IF($L39=リスト!$V$2,COUNTIF($L$8:$L39,リスト!$V$2),IF($L39=リスト!$V$3,COUNTIF($L$8:$L39,リスト!$V$3),IF($L39=リスト!$V$4,COUNTIF($L$8:$L39,リスト!$V$4),IF($L39=リスト!$V$5,COUNTIF($L$8:$L39,リスト!$V$5),IF($L39=リスト!$V$6,COUNTIF($L$8:$L39,リスト!$V$6),IF($L39=リスト!$V$7,COUNTIF($L$8:$L39,リスト!$V$7),IF($L39=リスト!$V$8,COUNTIF($L$8:$L39,リスト!$V$8),IF($L39=リスト!$V$9,COUNTIF($L$8:$L39,リスト!$V$9),IF($L39=リスト!$V$10,COUNTIF($L$8:$L39,リスト!$V$10),IF($L39=リスト!$V$11,COUNTIF($L$8:$L39,リスト!$V$11),IF($L39=リスト!$V$12,COUNTIF($L$8:$L39,リスト!$V$12),IF($L39=リスト!$V$13,COUNTIF($L$8:$L39,リスト!$V$13),IF($L39=リスト!$V$14,COUNTIF($L$8:$L39,リスト!$V$14),IF($L39=リスト!$V$15,COUNTIF($L$8:$L39,リスト!$V$15),IF($L39=リスト!$V$16,COUNTIF($L$8:$L39,リスト!$V$16),IF($L39=リスト!$V$17,COUNTIF($L$8:$L39,リスト!$V$17),"")))))))))))))))),"")</f>
        <v/>
      </c>
      <c r="AD39" s="15" t="str">
        <f>IF($E39="女",IF($L39=リスト!$V$2,COUNTIF($L$8:$L39,リスト!$V$2),IF($L39=リスト!$V$3,COUNTIF($L$8:$L39,リスト!$V$3),IF($L39=リスト!$V$4,COUNTIF($L$8:$L39,リスト!$V$4),IF($L39=リスト!$V$5,COUNTIF($L$8:$L39,リスト!$V$5),IF($L39=リスト!$V$6,COUNTIF($L$8:$L39,リスト!$V$6),IF($L39=リスト!$V$7,COUNTIF($L$8:$L39,リスト!$V$7),IF($L39=リスト!$V$8,COUNTIF($L$8:$L39,リスト!$V$8),IF($L39=リスト!$V$9,COUNTIF($L$8:$L39,リスト!$V$9),IF($L39=リスト!$V$10,COUNTIF($L$8:$L39,リスト!$V$10),IF($L39=リスト!$V$11,COUNTIF($L$8:$L39,リスト!$V$11),IF($L39=リスト!$V$12,COUNTIF($L$8:$L39,リスト!$V$12),IF($L39=リスト!$V$13,COUNTIF($L$8:$L39,リスト!$V$13),IF($L39=リスト!$V$14,COUNTIF($L$8:$L39,リスト!$V$14),IF($L39=リスト!$V$15,COUNTIF($L$8:$L39,リスト!$V$15),IF($L39=リスト!$V$16,COUNTIF($L$8:$L39,リスト!$V$16),IF($L39=リスト!$V$17,COUNTIF($L$8:$L39,リスト!$V$17),"")))))))))))))))),"")</f>
        <v/>
      </c>
    </row>
    <row r="40" spans="1:30" s="15" customFormat="1" ht="33" customHeight="1" x14ac:dyDescent="0.55000000000000004">
      <c r="A40" s="22">
        <v>33</v>
      </c>
      <c r="B40" s="31"/>
      <c r="C40" s="31"/>
      <c r="D40" s="32"/>
      <c r="E40" s="32"/>
      <c r="F40" s="22">
        <f>IF($D40&gt;3,IF($I$3=リスト!$A$3,"附属高松",IF($I$3=リスト!$A$75,"附属坂出",$I$3)),)</f>
        <v>0</v>
      </c>
      <c r="G40" s="33"/>
      <c r="H40" s="32"/>
      <c r="I40" s="33"/>
      <c r="J40" s="32"/>
      <c r="K40" s="33"/>
      <c r="L40" s="32"/>
      <c r="M40" s="33"/>
      <c r="N40" s="15" t="str">
        <f t="shared" si="0"/>
        <v/>
      </c>
      <c r="O40" s="15" t="str">
        <f t="shared" si="1"/>
        <v/>
      </c>
      <c r="AC40" s="15" t="str">
        <f>IF($E40="男",IF($L40=リスト!$V$2,COUNTIF($L$8:$L40,リスト!$V$2),IF($L40=リスト!$V$3,COUNTIF($L$8:$L40,リスト!$V$3),IF($L40=リスト!$V$4,COUNTIF($L$8:$L40,リスト!$V$4),IF($L40=リスト!$V$5,COUNTIF($L$8:$L40,リスト!$V$5),IF($L40=リスト!$V$6,COUNTIF($L$8:$L40,リスト!$V$6),IF($L40=リスト!$V$7,COUNTIF($L$8:$L40,リスト!$V$7),IF($L40=リスト!$V$8,COUNTIF($L$8:$L40,リスト!$V$8),IF($L40=リスト!$V$9,COUNTIF($L$8:$L40,リスト!$V$9),IF($L40=リスト!$V$10,COUNTIF($L$8:$L40,リスト!$V$10),IF($L40=リスト!$V$11,COUNTIF($L$8:$L40,リスト!$V$11),IF($L40=リスト!$V$12,COUNTIF($L$8:$L40,リスト!$V$12),IF($L40=リスト!$V$13,COUNTIF($L$8:$L40,リスト!$V$13),IF($L40=リスト!$V$14,COUNTIF($L$8:$L40,リスト!$V$14),IF($L40=リスト!$V$15,COUNTIF($L$8:$L40,リスト!$V$15),IF($L40=リスト!$V$16,COUNTIF($L$8:$L40,リスト!$V$16),IF($L40=リスト!$V$17,COUNTIF($L$8:$L40,リスト!$V$17),"")))))))))))))))),"")</f>
        <v/>
      </c>
      <c r="AD40" s="15" t="str">
        <f>IF($E40="女",IF($L40=リスト!$V$2,COUNTIF($L$8:$L40,リスト!$V$2),IF($L40=リスト!$V$3,COUNTIF($L$8:$L40,リスト!$V$3),IF($L40=リスト!$V$4,COUNTIF($L$8:$L40,リスト!$V$4),IF($L40=リスト!$V$5,COUNTIF($L$8:$L40,リスト!$V$5),IF($L40=リスト!$V$6,COUNTIF($L$8:$L40,リスト!$V$6),IF($L40=リスト!$V$7,COUNTIF($L$8:$L40,リスト!$V$7),IF($L40=リスト!$V$8,COUNTIF($L$8:$L40,リスト!$V$8),IF($L40=リスト!$V$9,COUNTIF($L$8:$L40,リスト!$V$9),IF($L40=リスト!$V$10,COUNTIF($L$8:$L40,リスト!$V$10),IF($L40=リスト!$V$11,COUNTIF($L$8:$L40,リスト!$V$11),IF($L40=リスト!$V$12,COUNTIF($L$8:$L40,リスト!$V$12),IF($L40=リスト!$V$13,COUNTIF($L$8:$L40,リスト!$V$13),IF($L40=リスト!$V$14,COUNTIF($L$8:$L40,リスト!$V$14),IF($L40=リスト!$V$15,COUNTIF($L$8:$L40,リスト!$V$15),IF($L40=リスト!$V$16,COUNTIF($L$8:$L40,リスト!$V$16),IF($L40=リスト!$V$17,COUNTIF($L$8:$L40,リスト!$V$17),"")))))))))))))))),"")</f>
        <v/>
      </c>
    </row>
    <row r="41" spans="1:30" s="15" customFormat="1" ht="33" customHeight="1" x14ac:dyDescent="0.55000000000000004">
      <c r="A41" s="22">
        <v>34</v>
      </c>
      <c r="B41" s="31"/>
      <c r="C41" s="31"/>
      <c r="D41" s="32"/>
      <c r="E41" s="32"/>
      <c r="F41" s="22">
        <f>IF($D41&gt;3,IF($I$3=リスト!$A$3,"附属高松",IF($I$3=リスト!$A$75,"附属坂出",$I$3)),)</f>
        <v>0</v>
      </c>
      <c r="G41" s="33"/>
      <c r="H41" s="32"/>
      <c r="I41" s="33"/>
      <c r="J41" s="32"/>
      <c r="K41" s="33"/>
      <c r="L41" s="32"/>
      <c r="M41" s="33"/>
      <c r="N41" s="15" t="str">
        <f t="shared" si="0"/>
        <v/>
      </c>
      <c r="O41" s="15" t="str">
        <f t="shared" si="1"/>
        <v/>
      </c>
      <c r="AC41" s="15" t="str">
        <f>IF($E41="男",IF($L41=リスト!$V$2,COUNTIF($L$8:$L41,リスト!$V$2),IF($L41=リスト!$V$3,COUNTIF($L$8:$L41,リスト!$V$3),IF($L41=リスト!$V$4,COUNTIF($L$8:$L41,リスト!$V$4),IF($L41=リスト!$V$5,COUNTIF($L$8:$L41,リスト!$V$5),IF($L41=リスト!$V$6,COUNTIF($L$8:$L41,リスト!$V$6),IF($L41=リスト!$V$7,COUNTIF($L$8:$L41,リスト!$V$7),IF($L41=リスト!$V$8,COUNTIF($L$8:$L41,リスト!$V$8),IF($L41=リスト!$V$9,COUNTIF($L$8:$L41,リスト!$V$9),IF($L41=リスト!$V$10,COUNTIF($L$8:$L41,リスト!$V$10),IF($L41=リスト!$V$11,COUNTIF($L$8:$L41,リスト!$V$11),IF($L41=リスト!$V$12,COUNTIF($L$8:$L41,リスト!$V$12),IF($L41=リスト!$V$13,COUNTIF($L$8:$L41,リスト!$V$13),IF($L41=リスト!$V$14,COUNTIF($L$8:$L41,リスト!$V$14),IF($L41=リスト!$V$15,COUNTIF($L$8:$L41,リスト!$V$15),IF($L41=リスト!$V$16,COUNTIF($L$8:$L41,リスト!$V$16),IF($L41=リスト!$V$17,COUNTIF($L$8:$L41,リスト!$V$17),"")))))))))))))))),"")</f>
        <v/>
      </c>
      <c r="AD41" s="15" t="str">
        <f>IF($E41="女",IF($L41=リスト!$V$2,COUNTIF($L$8:$L41,リスト!$V$2),IF($L41=リスト!$V$3,COUNTIF($L$8:$L41,リスト!$V$3),IF($L41=リスト!$V$4,COUNTIF($L$8:$L41,リスト!$V$4),IF($L41=リスト!$V$5,COUNTIF($L$8:$L41,リスト!$V$5),IF($L41=リスト!$V$6,COUNTIF($L$8:$L41,リスト!$V$6),IF($L41=リスト!$V$7,COUNTIF($L$8:$L41,リスト!$V$7),IF($L41=リスト!$V$8,COUNTIF($L$8:$L41,リスト!$V$8),IF($L41=リスト!$V$9,COUNTIF($L$8:$L41,リスト!$V$9),IF($L41=リスト!$V$10,COUNTIF($L$8:$L41,リスト!$V$10),IF($L41=リスト!$V$11,COUNTIF($L$8:$L41,リスト!$V$11),IF($L41=リスト!$V$12,COUNTIF($L$8:$L41,リスト!$V$12),IF($L41=リスト!$V$13,COUNTIF($L$8:$L41,リスト!$V$13),IF($L41=リスト!$V$14,COUNTIF($L$8:$L41,リスト!$V$14),IF($L41=リスト!$V$15,COUNTIF($L$8:$L41,リスト!$V$15),IF($L41=リスト!$V$16,COUNTIF($L$8:$L41,リスト!$V$16),IF($L41=リスト!$V$17,COUNTIF($L$8:$L41,リスト!$V$17),"")))))))))))))))),"")</f>
        <v/>
      </c>
    </row>
    <row r="42" spans="1:30" s="15" customFormat="1" ht="33" customHeight="1" x14ac:dyDescent="0.55000000000000004">
      <c r="A42" s="22">
        <v>35</v>
      </c>
      <c r="B42" s="31"/>
      <c r="C42" s="31"/>
      <c r="D42" s="32"/>
      <c r="E42" s="32"/>
      <c r="F42" s="22">
        <f>IF($D42&gt;3,IF($I$3=リスト!$A$3,"附属高松",IF($I$3=リスト!$A$75,"附属坂出",$I$3)),)</f>
        <v>0</v>
      </c>
      <c r="G42" s="33"/>
      <c r="H42" s="32"/>
      <c r="I42" s="33"/>
      <c r="J42" s="32"/>
      <c r="K42" s="33"/>
      <c r="L42" s="32"/>
      <c r="M42" s="33"/>
      <c r="N42" s="15" t="str">
        <f t="shared" si="0"/>
        <v/>
      </c>
      <c r="O42" s="15" t="str">
        <f t="shared" si="1"/>
        <v/>
      </c>
      <c r="AC42" s="15" t="str">
        <f>IF($E42="男",IF($L42=リスト!$V$2,COUNTIF($L$8:$L42,リスト!$V$2),IF($L42=リスト!$V$3,COUNTIF($L$8:$L42,リスト!$V$3),IF($L42=リスト!$V$4,COUNTIF($L$8:$L42,リスト!$V$4),IF($L42=リスト!$V$5,COUNTIF($L$8:$L42,リスト!$V$5),IF($L42=リスト!$V$6,COUNTIF($L$8:$L42,リスト!$V$6),IF($L42=リスト!$V$7,COUNTIF($L$8:$L42,リスト!$V$7),IF($L42=リスト!$V$8,COUNTIF($L$8:$L42,リスト!$V$8),IF($L42=リスト!$V$9,COUNTIF($L$8:$L42,リスト!$V$9),IF($L42=リスト!$V$10,COUNTIF($L$8:$L42,リスト!$V$10),IF($L42=リスト!$V$11,COUNTIF($L$8:$L42,リスト!$V$11),IF($L42=リスト!$V$12,COUNTIF($L$8:$L42,リスト!$V$12),IF($L42=リスト!$V$13,COUNTIF($L$8:$L42,リスト!$V$13),IF($L42=リスト!$V$14,COUNTIF($L$8:$L42,リスト!$V$14),IF($L42=リスト!$V$15,COUNTIF($L$8:$L42,リスト!$V$15),IF($L42=リスト!$V$16,COUNTIF($L$8:$L42,リスト!$V$16),IF($L42=リスト!$V$17,COUNTIF($L$8:$L42,リスト!$V$17),"")))))))))))))))),"")</f>
        <v/>
      </c>
      <c r="AD42" s="15" t="str">
        <f>IF($E42="女",IF($L42=リスト!$V$2,COUNTIF($L$8:$L42,リスト!$V$2),IF($L42=リスト!$V$3,COUNTIF($L$8:$L42,リスト!$V$3),IF($L42=リスト!$V$4,COUNTIF($L$8:$L42,リスト!$V$4),IF($L42=リスト!$V$5,COUNTIF($L$8:$L42,リスト!$V$5),IF($L42=リスト!$V$6,COUNTIF($L$8:$L42,リスト!$V$6),IF($L42=リスト!$V$7,COUNTIF($L$8:$L42,リスト!$V$7),IF($L42=リスト!$V$8,COUNTIF($L$8:$L42,リスト!$V$8),IF($L42=リスト!$V$9,COUNTIF($L$8:$L42,リスト!$V$9),IF($L42=リスト!$V$10,COUNTIF($L$8:$L42,リスト!$V$10),IF($L42=リスト!$V$11,COUNTIF($L$8:$L42,リスト!$V$11),IF($L42=リスト!$V$12,COUNTIF($L$8:$L42,リスト!$V$12),IF($L42=リスト!$V$13,COUNTIF($L$8:$L42,リスト!$V$13),IF($L42=リスト!$V$14,COUNTIF($L$8:$L42,リスト!$V$14),IF($L42=リスト!$V$15,COUNTIF($L$8:$L42,リスト!$V$15),IF($L42=リスト!$V$16,COUNTIF($L$8:$L42,リスト!$V$16),IF($L42=リスト!$V$17,COUNTIF($L$8:$L42,リスト!$V$17),"")))))))))))))))),"")</f>
        <v/>
      </c>
    </row>
    <row r="43" spans="1:30" s="15" customFormat="1" ht="33" customHeight="1" x14ac:dyDescent="0.55000000000000004">
      <c r="A43" s="22">
        <v>36</v>
      </c>
      <c r="B43" s="31"/>
      <c r="C43" s="31"/>
      <c r="D43" s="32"/>
      <c r="E43" s="32"/>
      <c r="F43" s="22">
        <f>IF($D43&gt;3,IF($I$3=リスト!$A$3,"附属高松",IF($I$3=リスト!$A$75,"附属坂出",$I$3)),)</f>
        <v>0</v>
      </c>
      <c r="G43" s="33"/>
      <c r="H43" s="32"/>
      <c r="I43" s="33"/>
      <c r="J43" s="32"/>
      <c r="K43" s="33"/>
      <c r="L43" s="32"/>
      <c r="M43" s="33"/>
      <c r="N43" s="15" t="str">
        <f t="shared" si="0"/>
        <v/>
      </c>
      <c r="O43" s="15" t="str">
        <f t="shared" si="1"/>
        <v/>
      </c>
      <c r="AC43" s="15" t="str">
        <f>IF($E43="男",IF($L43=リスト!$V$2,COUNTIF($L$8:$L43,リスト!$V$2),IF($L43=リスト!$V$3,COUNTIF($L$8:$L43,リスト!$V$3),IF($L43=リスト!$V$4,COUNTIF($L$8:$L43,リスト!$V$4),IF($L43=リスト!$V$5,COUNTIF($L$8:$L43,リスト!$V$5),IF($L43=リスト!$V$6,COUNTIF($L$8:$L43,リスト!$V$6),IF($L43=リスト!$V$7,COUNTIF($L$8:$L43,リスト!$V$7),IF($L43=リスト!$V$8,COUNTIF($L$8:$L43,リスト!$V$8),IF($L43=リスト!$V$9,COUNTIF($L$8:$L43,リスト!$V$9),IF($L43=リスト!$V$10,COUNTIF($L$8:$L43,リスト!$V$10),IF($L43=リスト!$V$11,COUNTIF($L$8:$L43,リスト!$V$11),IF($L43=リスト!$V$12,COUNTIF($L$8:$L43,リスト!$V$12),IF($L43=リスト!$V$13,COUNTIF($L$8:$L43,リスト!$V$13),IF($L43=リスト!$V$14,COUNTIF($L$8:$L43,リスト!$V$14),IF($L43=リスト!$V$15,COUNTIF($L$8:$L43,リスト!$V$15),IF($L43=リスト!$V$16,COUNTIF($L$8:$L43,リスト!$V$16),IF($L43=リスト!$V$17,COUNTIF($L$8:$L43,リスト!$V$17),"")))))))))))))))),"")</f>
        <v/>
      </c>
      <c r="AD43" s="15" t="str">
        <f>IF($E43="女",IF($L43=リスト!$V$2,COUNTIF($L$8:$L43,リスト!$V$2),IF($L43=リスト!$V$3,COUNTIF($L$8:$L43,リスト!$V$3),IF($L43=リスト!$V$4,COUNTIF($L$8:$L43,リスト!$V$4),IF($L43=リスト!$V$5,COUNTIF($L$8:$L43,リスト!$V$5),IF($L43=リスト!$V$6,COUNTIF($L$8:$L43,リスト!$V$6),IF($L43=リスト!$V$7,COUNTIF($L$8:$L43,リスト!$V$7),IF($L43=リスト!$V$8,COUNTIF($L$8:$L43,リスト!$V$8),IF($L43=リスト!$V$9,COUNTIF($L$8:$L43,リスト!$V$9),IF($L43=リスト!$V$10,COUNTIF($L$8:$L43,リスト!$V$10),IF($L43=リスト!$V$11,COUNTIF($L$8:$L43,リスト!$V$11),IF($L43=リスト!$V$12,COUNTIF($L$8:$L43,リスト!$V$12),IF($L43=リスト!$V$13,COUNTIF($L$8:$L43,リスト!$V$13),IF($L43=リスト!$V$14,COUNTIF($L$8:$L43,リスト!$V$14),IF($L43=リスト!$V$15,COUNTIF($L$8:$L43,リスト!$V$15),IF($L43=リスト!$V$16,COUNTIF($L$8:$L43,リスト!$V$16),IF($L43=リスト!$V$17,COUNTIF($L$8:$L43,リスト!$V$17),"")))))))))))))))),"")</f>
        <v/>
      </c>
    </row>
    <row r="44" spans="1:30" s="15" customFormat="1" ht="33" customHeight="1" x14ac:dyDescent="0.55000000000000004">
      <c r="A44" s="22">
        <v>37</v>
      </c>
      <c r="B44" s="31"/>
      <c r="C44" s="31"/>
      <c r="D44" s="32"/>
      <c r="E44" s="32"/>
      <c r="F44" s="22">
        <f>IF($D44&gt;3,IF($I$3=リスト!$A$3,"附属高松",IF($I$3=リスト!$A$75,"附属坂出",$I$3)),)</f>
        <v>0</v>
      </c>
      <c r="G44" s="33"/>
      <c r="H44" s="32"/>
      <c r="I44" s="33"/>
      <c r="J44" s="32"/>
      <c r="K44" s="33"/>
      <c r="L44" s="32"/>
      <c r="M44" s="33"/>
      <c r="N44" s="15" t="str">
        <f t="shared" si="0"/>
        <v/>
      </c>
      <c r="O44" s="15" t="str">
        <f t="shared" si="1"/>
        <v/>
      </c>
      <c r="AC44" s="15" t="str">
        <f>IF($E44="男",IF($L44=リスト!$V$2,COUNTIF($L$8:$L44,リスト!$V$2),IF($L44=リスト!$V$3,COUNTIF($L$8:$L44,リスト!$V$3),IF($L44=リスト!$V$4,COUNTIF($L$8:$L44,リスト!$V$4),IF($L44=リスト!$V$5,COUNTIF($L$8:$L44,リスト!$V$5),IF($L44=リスト!$V$6,COUNTIF($L$8:$L44,リスト!$V$6),IF($L44=リスト!$V$7,COUNTIF($L$8:$L44,リスト!$V$7),IF($L44=リスト!$V$8,COUNTIF($L$8:$L44,リスト!$V$8),IF($L44=リスト!$V$9,COUNTIF($L$8:$L44,リスト!$V$9),IF($L44=リスト!$V$10,COUNTIF($L$8:$L44,リスト!$V$10),IF($L44=リスト!$V$11,COUNTIF($L$8:$L44,リスト!$V$11),IF($L44=リスト!$V$12,COUNTIF($L$8:$L44,リスト!$V$12),IF($L44=リスト!$V$13,COUNTIF($L$8:$L44,リスト!$V$13),IF($L44=リスト!$V$14,COUNTIF($L$8:$L44,リスト!$V$14),IF($L44=リスト!$V$15,COUNTIF($L$8:$L44,リスト!$V$15),IF($L44=リスト!$V$16,COUNTIF($L$8:$L44,リスト!$V$16),IF($L44=リスト!$V$17,COUNTIF($L$8:$L44,リスト!$V$17),"")))))))))))))))),"")</f>
        <v/>
      </c>
      <c r="AD44" s="15" t="str">
        <f>IF($E44="女",IF($L44=リスト!$V$2,COUNTIF($L$8:$L44,リスト!$V$2),IF($L44=リスト!$V$3,COUNTIF($L$8:$L44,リスト!$V$3),IF($L44=リスト!$V$4,COUNTIF($L$8:$L44,リスト!$V$4),IF($L44=リスト!$V$5,COUNTIF($L$8:$L44,リスト!$V$5),IF($L44=リスト!$V$6,COUNTIF($L$8:$L44,リスト!$V$6),IF($L44=リスト!$V$7,COUNTIF($L$8:$L44,リスト!$V$7),IF($L44=リスト!$V$8,COUNTIF($L$8:$L44,リスト!$V$8),IF($L44=リスト!$V$9,COUNTIF($L$8:$L44,リスト!$V$9),IF($L44=リスト!$V$10,COUNTIF($L$8:$L44,リスト!$V$10),IF($L44=リスト!$V$11,COUNTIF($L$8:$L44,リスト!$V$11),IF($L44=リスト!$V$12,COUNTIF($L$8:$L44,リスト!$V$12),IF($L44=リスト!$V$13,COUNTIF($L$8:$L44,リスト!$V$13),IF($L44=リスト!$V$14,COUNTIF($L$8:$L44,リスト!$V$14),IF($L44=リスト!$V$15,COUNTIF($L$8:$L44,リスト!$V$15),IF($L44=リスト!$V$16,COUNTIF($L$8:$L44,リスト!$V$16),IF($L44=リスト!$V$17,COUNTIF($L$8:$L44,リスト!$V$17),"")))))))))))))))),"")</f>
        <v/>
      </c>
    </row>
    <row r="45" spans="1:30" s="15" customFormat="1" ht="33" customHeight="1" x14ac:dyDescent="0.55000000000000004">
      <c r="A45" s="22">
        <v>38</v>
      </c>
      <c r="B45" s="31"/>
      <c r="C45" s="31"/>
      <c r="D45" s="32"/>
      <c r="E45" s="32"/>
      <c r="F45" s="22">
        <f>IF($D45&gt;3,IF($I$3=リスト!$A$3,"附属高松",IF($I$3=リスト!$A$75,"附属坂出",$I$3)),)</f>
        <v>0</v>
      </c>
      <c r="G45" s="33"/>
      <c r="H45" s="32"/>
      <c r="I45" s="33"/>
      <c r="J45" s="32"/>
      <c r="K45" s="33"/>
      <c r="L45" s="32"/>
      <c r="M45" s="33"/>
      <c r="N45" s="15" t="str">
        <f t="shared" si="0"/>
        <v/>
      </c>
      <c r="O45" s="15" t="str">
        <f t="shared" si="1"/>
        <v/>
      </c>
      <c r="AC45" s="15" t="str">
        <f>IF($E45="男",IF($L45=リスト!$V$2,COUNTIF($L$8:$L45,リスト!$V$2),IF($L45=リスト!$V$3,COUNTIF($L$8:$L45,リスト!$V$3),IF($L45=リスト!$V$4,COUNTIF($L$8:$L45,リスト!$V$4),IF($L45=リスト!$V$5,COUNTIF($L$8:$L45,リスト!$V$5),IF($L45=リスト!$V$6,COUNTIF($L$8:$L45,リスト!$V$6),IF($L45=リスト!$V$7,COUNTIF($L$8:$L45,リスト!$V$7),IF($L45=リスト!$V$8,COUNTIF($L$8:$L45,リスト!$V$8),IF($L45=リスト!$V$9,COUNTIF($L$8:$L45,リスト!$V$9),IF($L45=リスト!$V$10,COUNTIF($L$8:$L45,リスト!$V$10),IF($L45=リスト!$V$11,COUNTIF($L$8:$L45,リスト!$V$11),IF($L45=リスト!$V$12,COUNTIF($L$8:$L45,リスト!$V$12),IF($L45=リスト!$V$13,COUNTIF($L$8:$L45,リスト!$V$13),IF($L45=リスト!$V$14,COUNTIF($L$8:$L45,リスト!$V$14),IF($L45=リスト!$V$15,COUNTIF($L$8:$L45,リスト!$V$15),IF($L45=リスト!$V$16,COUNTIF($L$8:$L45,リスト!$V$16),IF($L45=リスト!$V$17,COUNTIF($L$8:$L45,リスト!$V$17),"")))))))))))))))),"")</f>
        <v/>
      </c>
      <c r="AD45" s="15" t="str">
        <f>IF($E45="女",IF($L45=リスト!$V$2,COUNTIF($L$8:$L45,リスト!$V$2),IF($L45=リスト!$V$3,COUNTIF($L$8:$L45,リスト!$V$3),IF($L45=リスト!$V$4,COUNTIF($L$8:$L45,リスト!$V$4),IF($L45=リスト!$V$5,COUNTIF($L$8:$L45,リスト!$V$5),IF($L45=リスト!$V$6,COUNTIF($L$8:$L45,リスト!$V$6),IF($L45=リスト!$V$7,COUNTIF($L$8:$L45,リスト!$V$7),IF($L45=リスト!$V$8,COUNTIF($L$8:$L45,リスト!$V$8),IF($L45=リスト!$V$9,COUNTIF($L$8:$L45,リスト!$V$9),IF($L45=リスト!$V$10,COUNTIF($L$8:$L45,リスト!$V$10),IF($L45=リスト!$V$11,COUNTIF($L$8:$L45,リスト!$V$11),IF($L45=リスト!$V$12,COUNTIF($L$8:$L45,リスト!$V$12),IF($L45=リスト!$V$13,COUNTIF($L$8:$L45,リスト!$V$13),IF($L45=リスト!$V$14,COUNTIF($L$8:$L45,リスト!$V$14),IF($L45=リスト!$V$15,COUNTIF($L$8:$L45,リスト!$V$15),IF($L45=リスト!$V$16,COUNTIF($L$8:$L45,リスト!$V$16),IF($L45=リスト!$V$17,COUNTIF($L$8:$L45,リスト!$V$17),"")))))))))))))))),"")</f>
        <v/>
      </c>
    </row>
    <row r="46" spans="1:30" s="15" customFormat="1" ht="33" customHeight="1" x14ac:dyDescent="0.55000000000000004">
      <c r="A46" s="22">
        <v>39</v>
      </c>
      <c r="B46" s="31"/>
      <c r="C46" s="31"/>
      <c r="D46" s="32"/>
      <c r="E46" s="32"/>
      <c r="F46" s="22">
        <f>IF($D46&gt;3,IF($I$3=リスト!$A$3,"附属高松",IF($I$3=リスト!$A$75,"附属坂出",$I$3)),)</f>
        <v>0</v>
      </c>
      <c r="G46" s="33"/>
      <c r="H46" s="32"/>
      <c r="I46" s="33"/>
      <c r="J46" s="32"/>
      <c r="K46" s="33"/>
      <c r="L46" s="32"/>
      <c r="M46" s="33"/>
      <c r="N46" s="15" t="str">
        <f t="shared" si="0"/>
        <v/>
      </c>
      <c r="O46" s="15" t="str">
        <f t="shared" si="1"/>
        <v/>
      </c>
      <c r="AC46" s="15" t="str">
        <f>IF($E46="男",IF($L46=リスト!$V$2,COUNTIF($L$8:$L46,リスト!$V$2),IF($L46=リスト!$V$3,COUNTIF($L$8:$L46,リスト!$V$3),IF($L46=リスト!$V$4,COUNTIF($L$8:$L46,リスト!$V$4),IF($L46=リスト!$V$5,COUNTIF($L$8:$L46,リスト!$V$5),IF($L46=リスト!$V$6,COUNTIF($L$8:$L46,リスト!$V$6),IF($L46=リスト!$V$7,COUNTIF($L$8:$L46,リスト!$V$7),IF($L46=リスト!$V$8,COUNTIF($L$8:$L46,リスト!$V$8),IF($L46=リスト!$V$9,COUNTIF($L$8:$L46,リスト!$V$9),IF($L46=リスト!$V$10,COUNTIF($L$8:$L46,リスト!$V$10),IF($L46=リスト!$V$11,COUNTIF($L$8:$L46,リスト!$V$11),IF($L46=リスト!$V$12,COUNTIF($L$8:$L46,リスト!$V$12),IF($L46=リスト!$V$13,COUNTIF($L$8:$L46,リスト!$V$13),IF($L46=リスト!$V$14,COUNTIF($L$8:$L46,リスト!$V$14),IF($L46=リスト!$V$15,COUNTIF($L$8:$L46,リスト!$V$15),IF($L46=リスト!$V$16,COUNTIF($L$8:$L46,リスト!$V$16),IF($L46=リスト!$V$17,COUNTIF($L$8:$L46,リスト!$V$17),"")))))))))))))))),"")</f>
        <v/>
      </c>
      <c r="AD46" s="15" t="str">
        <f>IF($E46="女",IF($L46=リスト!$V$2,COUNTIF($L$8:$L46,リスト!$V$2),IF($L46=リスト!$V$3,COUNTIF($L$8:$L46,リスト!$V$3),IF($L46=リスト!$V$4,COUNTIF($L$8:$L46,リスト!$V$4),IF($L46=リスト!$V$5,COUNTIF($L$8:$L46,リスト!$V$5),IF($L46=リスト!$V$6,COUNTIF($L$8:$L46,リスト!$V$6),IF($L46=リスト!$V$7,COUNTIF($L$8:$L46,リスト!$V$7),IF($L46=リスト!$V$8,COUNTIF($L$8:$L46,リスト!$V$8),IF($L46=リスト!$V$9,COUNTIF($L$8:$L46,リスト!$V$9),IF($L46=リスト!$V$10,COUNTIF($L$8:$L46,リスト!$V$10),IF($L46=リスト!$V$11,COUNTIF($L$8:$L46,リスト!$V$11),IF($L46=リスト!$V$12,COUNTIF($L$8:$L46,リスト!$V$12),IF($L46=リスト!$V$13,COUNTIF($L$8:$L46,リスト!$V$13),IF($L46=リスト!$V$14,COUNTIF($L$8:$L46,リスト!$V$14),IF($L46=リスト!$V$15,COUNTIF($L$8:$L46,リスト!$V$15),IF($L46=リスト!$V$16,COUNTIF($L$8:$L46,リスト!$V$16),IF($L46=リスト!$V$17,COUNTIF($L$8:$L46,リスト!$V$17),"")))))))))))))))),"")</f>
        <v/>
      </c>
    </row>
    <row r="47" spans="1:30" s="15" customFormat="1" ht="33" customHeight="1" x14ac:dyDescent="0.55000000000000004">
      <c r="A47" s="22">
        <v>40</v>
      </c>
      <c r="B47" s="31"/>
      <c r="C47" s="31"/>
      <c r="D47" s="32"/>
      <c r="E47" s="32"/>
      <c r="F47" s="22">
        <f>IF($D47&gt;3,IF($I$3=リスト!$A$3,"附属高松",IF($I$3=リスト!$A$75,"附属坂出",$I$3)),)</f>
        <v>0</v>
      </c>
      <c r="G47" s="33"/>
      <c r="H47" s="32"/>
      <c r="I47" s="33"/>
      <c r="J47" s="32"/>
      <c r="K47" s="33"/>
      <c r="L47" s="32"/>
      <c r="M47" s="33"/>
      <c r="N47" s="15" t="str">
        <f t="shared" si="0"/>
        <v/>
      </c>
      <c r="O47" s="15" t="str">
        <f t="shared" si="1"/>
        <v/>
      </c>
      <c r="AC47" s="15" t="str">
        <f>IF($E47="男",IF($L47=リスト!$V$2,COUNTIF($L$8:$L47,リスト!$V$2),IF($L47=リスト!$V$3,COUNTIF($L$8:$L47,リスト!$V$3),IF($L47=リスト!$V$4,COUNTIF($L$8:$L47,リスト!$V$4),IF($L47=リスト!$V$5,COUNTIF($L$8:$L47,リスト!$V$5),IF($L47=リスト!$V$6,COUNTIF($L$8:$L47,リスト!$V$6),IF($L47=リスト!$V$7,COUNTIF($L$8:$L47,リスト!$V$7),IF($L47=リスト!$V$8,COUNTIF($L$8:$L47,リスト!$V$8),IF($L47=リスト!$V$9,COUNTIF($L$8:$L47,リスト!$V$9),IF($L47=リスト!$V$10,COUNTIF($L$8:$L47,リスト!$V$10),IF($L47=リスト!$V$11,COUNTIF($L$8:$L47,リスト!$V$11),IF($L47=リスト!$V$12,COUNTIF($L$8:$L47,リスト!$V$12),IF($L47=リスト!$V$13,COUNTIF($L$8:$L47,リスト!$V$13),IF($L47=リスト!$V$14,COUNTIF($L$8:$L47,リスト!$V$14),IF($L47=リスト!$V$15,COUNTIF($L$8:$L47,リスト!$V$15),IF($L47=リスト!$V$16,COUNTIF($L$8:$L47,リスト!$V$16),IF($L47=リスト!$V$17,COUNTIF($L$8:$L47,リスト!$V$17),"")))))))))))))))),"")</f>
        <v/>
      </c>
      <c r="AD47" s="15" t="str">
        <f>IF($E47="女",IF($L47=リスト!$V$2,COUNTIF($L$8:$L47,リスト!$V$2),IF($L47=リスト!$V$3,COUNTIF($L$8:$L47,リスト!$V$3),IF($L47=リスト!$V$4,COUNTIF($L$8:$L47,リスト!$V$4),IF($L47=リスト!$V$5,COUNTIF($L$8:$L47,リスト!$V$5),IF($L47=リスト!$V$6,COUNTIF($L$8:$L47,リスト!$V$6),IF($L47=リスト!$V$7,COUNTIF($L$8:$L47,リスト!$V$7),IF($L47=リスト!$V$8,COUNTIF($L$8:$L47,リスト!$V$8),IF($L47=リスト!$V$9,COUNTIF($L$8:$L47,リスト!$V$9),IF($L47=リスト!$V$10,COUNTIF($L$8:$L47,リスト!$V$10),IF($L47=リスト!$V$11,COUNTIF($L$8:$L47,リスト!$V$11),IF($L47=リスト!$V$12,COUNTIF($L$8:$L47,リスト!$V$12),IF($L47=リスト!$V$13,COUNTIF($L$8:$L47,リスト!$V$13),IF($L47=リスト!$V$14,COUNTIF($L$8:$L47,リスト!$V$14),IF($L47=リスト!$V$15,COUNTIF($L$8:$L47,リスト!$V$15),IF($L47=リスト!$V$16,COUNTIF($L$8:$L47,リスト!$V$16),IF($L47=リスト!$V$17,COUNTIF($L$8:$L47,リスト!$V$17),"")))))))))))))))),"")</f>
        <v/>
      </c>
    </row>
    <row r="48" spans="1:30" ht="5.15" customHeight="1" x14ac:dyDescent="0.55000000000000004">
      <c r="AC48" s="15" t="str">
        <f>IF($E48="男",IF($L48=リスト!$V$2,COUNTIF($L$8:$L48,リスト!$V$2),IF($L48=リスト!$V$3,COUNTIF($L$8:$L48,リスト!$V$3),IF($L48=リスト!$V$4,COUNTIF($L$8:$L48,リスト!$V$4),IF($L48=リスト!$V$5,COUNTIF($L$8:$L48,リスト!$V$5),IF($L48=リスト!$V$6,COUNTIF($L$8:$L48,リスト!$V$6),IF($L48=リスト!$V$7,COUNTIF($L$8:$L48,リスト!$V$7),IF($L48=リスト!$V$8,COUNTIF($L$8:$L48,リスト!$V$8),IF($L48=リスト!$V$9,COUNTIF($L$8:$L48,リスト!$V$9),IF($L48=リスト!$V$10,COUNTIF($L$8:$L48,リスト!$V$10),IF($L48=リスト!$V$11,COUNTIF($L$8:$L48,リスト!$V$11),IF($L48=リスト!$V$12,COUNTIF($L$8:$L48,リスト!$V$12),IF($L48=リスト!$V$13,COUNTIF($L$8:$L48,リスト!$V$13),IF($L48=リスト!$V$14,COUNTIF($L$8:$L48,リスト!$V$14),IF($L48=リスト!$V$15,COUNTIF($L$8:$L48,リスト!$V$15),IF($L48=リスト!$V$16,COUNTIF($L$8:$L48,リスト!$V$16),IF($L48=リスト!$V$17,COUNTIF($L$8:$L48,リスト!$V$17),"")))))))))))))))),"")</f>
        <v/>
      </c>
      <c r="AD48" s="15" t="str">
        <f>IF($E48="女",IF($L48=リスト!$V$2,COUNTIF($L$8:$L48,リスト!$V$2),IF($L48=リスト!$V$3,COUNTIF($L$8:$L48,リスト!$V$3),IF($L48=リスト!$V$4,COUNTIF($L$8:$L48,リスト!$V$4),IF($L48=リスト!$V$5,COUNTIF($L$8:$L48,リスト!$V$5),IF($L48=リスト!$V$6,COUNTIF($L$8:$L48,リスト!$V$6),IF($L48=リスト!$V$7,COUNTIF($L$8:$L48,リスト!$V$7),IF($L48=リスト!$V$8,COUNTIF($L$8:$L48,リスト!$V$8),IF($L48=リスト!$V$9,COUNTIF($L$8:$L48,リスト!$V$9),IF($L48=リスト!$V$10,COUNTIF($L$8:$L48,リスト!$V$10),IF($L48=リスト!$V$11,COUNTIF($L$8:$L48,リスト!$V$11),IF($L48=リスト!$V$12,COUNTIF($L$8:$L48,リスト!$V$12),IF($L48=リスト!$V$13,COUNTIF($L$8:$L48,リスト!$V$13),IF($L48=リスト!$V$14,COUNTIF($L$8:$L48,リスト!$V$14),IF($L48=リスト!$V$15,COUNTIF($L$8:$L48,リスト!$V$15),IF($L48=リスト!$V$16,COUNTIF($L$8:$L48,リスト!$V$16),IF($L48=リスト!$V$17,COUNTIF($L$8:$L48,リスト!$V$17),"")))))))))))))))),"")</f>
        <v/>
      </c>
    </row>
    <row r="49" spans="2:13" ht="30" customHeight="1" x14ac:dyDescent="0.55000000000000004">
      <c r="B49" s="14"/>
      <c r="C49" s="71" t="s">
        <v>1119</v>
      </c>
      <c r="D49" s="71"/>
      <c r="E49" s="71" t="s">
        <v>1120</v>
      </c>
      <c r="F49" s="71"/>
      <c r="G49" s="14" t="s">
        <v>1122</v>
      </c>
      <c r="H49" s="15"/>
      <c r="J49" s="72" t="s">
        <v>1127</v>
      </c>
      <c r="K49" s="73"/>
      <c r="L49" s="73"/>
      <c r="M49" s="74"/>
    </row>
    <row r="50" spans="2:13" ht="30" customHeight="1" x14ac:dyDescent="0.55000000000000004">
      <c r="B50" s="14" t="s">
        <v>1121</v>
      </c>
      <c r="C50" s="75"/>
      <c r="D50" s="75"/>
      <c r="E50" s="75"/>
      <c r="F50" s="75"/>
      <c r="G50" s="16">
        <f>C50+E50</f>
        <v>0</v>
      </c>
      <c r="H50" s="17"/>
      <c r="J50" s="72"/>
      <c r="K50" s="73"/>
      <c r="L50" s="73"/>
      <c r="M50" s="74"/>
    </row>
    <row r="51" spans="2:13" ht="30" customHeight="1" x14ac:dyDescent="0.55000000000000004">
      <c r="B51" s="14" t="s">
        <v>1138</v>
      </c>
      <c r="C51" s="59"/>
      <c r="D51" s="59"/>
      <c r="E51" s="59"/>
      <c r="F51" s="59"/>
      <c r="G51" s="59"/>
      <c r="H51" s="15"/>
      <c r="J51" s="60"/>
      <c r="K51" s="61"/>
      <c r="L51" s="61"/>
      <c r="M51" s="62"/>
    </row>
    <row r="52" spans="2:13" ht="30" customHeight="1" x14ac:dyDescent="0.55000000000000004">
      <c r="B52" s="13"/>
      <c r="C52" s="13"/>
      <c r="D52" s="13"/>
      <c r="E52" s="13"/>
      <c r="F52" s="13"/>
      <c r="G52" s="13"/>
      <c r="H52" s="15"/>
      <c r="J52" s="60"/>
      <c r="K52" s="61"/>
      <c r="L52" s="61"/>
      <c r="M52" s="62"/>
    </row>
    <row r="53" spans="2:13" ht="30" customHeight="1" x14ac:dyDescent="0.55000000000000004">
      <c r="B53" s="13" t="s">
        <v>1123</v>
      </c>
      <c r="C53" s="18">
        <f>G50</f>
        <v>0</v>
      </c>
      <c r="D53" s="63" t="s">
        <v>1124</v>
      </c>
      <c r="E53" s="63"/>
      <c r="F53" s="19">
        <v>800</v>
      </c>
      <c r="G53" s="19" t="s">
        <v>1125</v>
      </c>
      <c r="H53" s="19">
        <f>C53*F53</f>
        <v>0</v>
      </c>
      <c r="J53" s="60"/>
      <c r="K53" s="61"/>
      <c r="L53" s="61"/>
      <c r="M53" s="62"/>
    </row>
    <row r="54" spans="2:13" ht="30" customHeight="1" thickBot="1" x14ac:dyDescent="0.6">
      <c r="B54" s="13" t="s">
        <v>1138</v>
      </c>
      <c r="C54" s="20">
        <f>C51</f>
        <v>0</v>
      </c>
      <c r="D54" s="63" t="s">
        <v>1124</v>
      </c>
      <c r="E54" s="63"/>
      <c r="F54" s="19">
        <v>2000</v>
      </c>
      <c r="G54" s="19" t="s">
        <v>1125</v>
      </c>
      <c r="H54" s="19">
        <f>C54*F54</f>
        <v>0</v>
      </c>
      <c r="J54" s="60"/>
      <c r="K54" s="61"/>
      <c r="L54" s="61"/>
      <c r="M54" s="62"/>
    </row>
    <row r="55" spans="2:13" ht="30" customHeight="1" x14ac:dyDescent="0.55000000000000004">
      <c r="B55" s="64" t="s">
        <v>1126</v>
      </c>
      <c r="C55" s="64"/>
      <c r="D55" s="64"/>
      <c r="E55" s="64"/>
      <c r="F55" s="64"/>
      <c r="G55" s="64"/>
      <c r="H55" s="21">
        <f>H53+H54</f>
        <v>0</v>
      </c>
      <c r="J55" s="60"/>
      <c r="K55" s="61"/>
      <c r="L55" s="61"/>
      <c r="M55" s="62"/>
    </row>
    <row r="56" spans="2:13" ht="10" customHeight="1" x14ac:dyDescent="0.55000000000000004">
      <c r="B56" s="15"/>
      <c r="C56" s="15"/>
      <c r="D56" s="15"/>
      <c r="E56" s="15"/>
      <c r="F56" s="15"/>
      <c r="G56" s="15"/>
      <c r="H56" s="15"/>
    </row>
    <row r="57" spans="2:13" ht="30" customHeight="1" x14ac:dyDescent="0.55000000000000004">
      <c r="B57" s="63" t="s">
        <v>1128</v>
      </c>
      <c r="C57" s="63"/>
      <c r="D57" s="15" t="s">
        <v>1129</v>
      </c>
      <c r="E57" s="15"/>
      <c r="F57" s="15">
        <v>2023</v>
      </c>
      <c r="G57" s="15" t="s">
        <v>1130</v>
      </c>
      <c r="H57" s="34"/>
      <c r="I57" s="15" t="s">
        <v>1131</v>
      </c>
      <c r="J57" s="34"/>
      <c r="K57" s="15" t="s">
        <v>1132</v>
      </c>
      <c r="L57" s="15"/>
    </row>
    <row r="58" spans="2:13" ht="30" customHeight="1" x14ac:dyDescent="0.55000000000000004">
      <c r="B58" s="63" t="s">
        <v>1133</v>
      </c>
      <c r="C58" s="63"/>
      <c r="D58" s="63"/>
      <c r="E58" s="63"/>
      <c r="F58" s="15"/>
      <c r="G58" s="15"/>
      <c r="H58" s="15"/>
    </row>
    <row r="59" spans="2:13" ht="5.15" customHeight="1" x14ac:dyDescent="0.55000000000000004">
      <c r="B59" s="15"/>
      <c r="C59" s="15"/>
      <c r="D59" s="15"/>
      <c r="E59" s="15"/>
      <c r="F59" s="15"/>
      <c r="G59" s="15"/>
      <c r="H59" s="15"/>
    </row>
    <row r="60" spans="2:13" ht="30" customHeight="1" x14ac:dyDescent="0.55000000000000004">
      <c r="B60" s="13" t="s">
        <v>1134</v>
      </c>
      <c r="C60" s="122"/>
      <c r="D60" s="122"/>
      <c r="E60" s="122"/>
      <c r="F60" s="15" t="s">
        <v>1135</v>
      </c>
      <c r="G60" s="15"/>
      <c r="I60" s="29" t="s">
        <v>1136</v>
      </c>
      <c r="J60" s="104"/>
      <c r="K60" s="104"/>
      <c r="L60" s="30" t="s">
        <v>1135</v>
      </c>
    </row>
    <row r="61" spans="2:13" ht="30" customHeight="1" x14ac:dyDescent="0.55000000000000004">
      <c r="B61" s="15"/>
      <c r="C61" s="15"/>
      <c r="D61" s="15"/>
      <c r="E61" s="15"/>
      <c r="F61" s="15"/>
      <c r="G61" s="15"/>
      <c r="I61" s="4" t="s">
        <v>1137</v>
      </c>
      <c r="J61" s="105"/>
      <c r="K61" s="105"/>
      <c r="L61" s="106"/>
    </row>
  </sheetData>
  <sortState xmlns:xlrd2="http://schemas.microsoft.com/office/spreadsheetml/2017/richdata2" ref="B8:M47">
    <sortCondition ref="L8:L47"/>
    <sortCondition descending="1" ref="D8:D47"/>
    <sortCondition descending="1" ref="E8:E47"/>
  </sortState>
  <mergeCells count="31">
    <mergeCell ref="J61:L61"/>
    <mergeCell ref="A5:B5"/>
    <mergeCell ref="C5:M5"/>
    <mergeCell ref="A6:B6"/>
    <mergeCell ref="C6:M6"/>
    <mergeCell ref="A1:M1"/>
    <mergeCell ref="A2:B2"/>
    <mergeCell ref="A3:B3"/>
    <mergeCell ref="A4:B4"/>
    <mergeCell ref="C4:M4"/>
    <mergeCell ref="C2:D2"/>
    <mergeCell ref="C3:D3"/>
    <mergeCell ref="I3:L3"/>
    <mergeCell ref="I2:L2"/>
    <mergeCell ref="F2:G2"/>
    <mergeCell ref="E3:G3"/>
    <mergeCell ref="AC6:AD6"/>
    <mergeCell ref="C60:E60"/>
    <mergeCell ref="J49:M50"/>
    <mergeCell ref="J51:M55"/>
    <mergeCell ref="B58:E58"/>
    <mergeCell ref="B57:C57"/>
    <mergeCell ref="D53:E53"/>
    <mergeCell ref="D54:E54"/>
    <mergeCell ref="B55:G55"/>
    <mergeCell ref="C49:D49"/>
    <mergeCell ref="E49:F49"/>
    <mergeCell ref="C50:D50"/>
    <mergeCell ref="E50:F50"/>
    <mergeCell ref="C51:G51"/>
    <mergeCell ref="J60:K60"/>
  </mergeCells>
  <phoneticPr fontId="4"/>
  <conditionalFormatting sqref="A60:G61 L60 I60:J61 A2:M59">
    <cfRule type="expression" dxfId="6" priority="2" stopIfTrue="1">
      <formula>A2&gt;0</formula>
    </cfRule>
  </conditionalFormatting>
  <conditionalFormatting sqref="B8:M47">
    <cfRule type="expression" dxfId="5" priority="1" stopIfTrue="1">
      <formula>$E8="女"</formula>
    </cfRule>
  </conditionalFormatting>
  <pageMargins left="0.39370078740157483" right="0.39370078740157483" top="0.39370078740157483" bottom="0.39370078740157483" header="0.19685039370078741" footer="0.19685039370078741"/>
  <pageSetup paperSize="9" scale="41" orientation="portrait" horizontalDpi="4294967294" verticalDpi="36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017E8DE-5283-41D1-9359-CE1BE81469C9}">
          <x14:formula1>
            <xm:f>リスト!$T$2:$T$6</xm:f>
          </x14:formula1>
          <xm:sqref>J8:J47 H8:H47</xm:sqref>
        </x14:dataValidation>
        <x14:dataValidation type="list" allowBlank="1" showInputMessage="1" showErrorMessage="1" xr:uid="{A7C63846-98C9-4DBE-A684-B33454A6DCE4}">
          <x14:formula1>
            <xm:f>リスト!$V$2:$V$17</xm:f>
          </x14:formula1>
          <xm:sqref>L8:L47</xm:sqref>
        </x14:dataValidation>
        <x14:dataValidation type="list" allowBlank="1" showInputMessage="1" showErrorMessage="1" xr:uid="{BCD9CA8A-D138-49D5-8DCE-6683C7A82731}">
          <x14:formula1>
            <xm:f>リスト!$P$3:$P$4</xm:f>
          </x14:formula1>
          <xm:sqref>D8:D47</xm:sqref>
        </x14:dataValidation>
        <x14:dataValidation type="list" allowBlank="1" showInputMessage="1" showErrorMessage="1" xr:uid="{5372581D-72F1-43C3-861D-9C79F4EBD561}">
          <x14:formula1>
            <xm:f>リスト!$R$2:$R$3</xm:f>
          </x14:formula1>
          <xm:sqref>E8:E47</xm:sqref>
        </x14:dataValidation>
        <x14:dataValidation type="list" allowBlank="1" showInputMessage="1" showErrorMessage="1" xr:uid="{06C8D9EC-3504-49C6-AFF3-4849563D633A}">
          <x14:formula1>
            <xm:f>リスト!$A$3:$A$194</xm:f>
          </x14:formula1>
          <xm:sqref>I3:L3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E62D6-28D9-4042-828B-E4649E6C1D1E}">
  <sheetPr codeName="Sheet3"/>
  <dimension ref="A1:AD61"/>
  <sheetViews>
    <sheetView showZeros="0" view="pageBreakPreview" zoomScale="40" zoomScaleNormal="40" zoomScaleSheetLayoutView="40" workbookViewId="0">
      <selection activeCell="I3" sqref="I3:L3"/>
    </sheetView>
  </sheetViews>
  <sheetFormatPr defaultColWidth="9" defaultRowHeight="18" x14ac:dyDescent="0.55000000000000004"/>
  <cols>
    <col min="1" max="1" width="5.58203125" style="3" customWidth="1"/>
    <col min="2" max="3" width="20.58203125" style="1" customWidth="1"/>
    <col min="4" max="5" width="5.58203125" style="1" customWidth="1"/>
    <col min="6" max="13" width="18.08203125" style="1" customWidth="1"/>
    <col min="14" max="15" width="0" style="1" hidden="1" customWidth="1"/>
    <col min="16" max="17" width="10.58203125" style="1" customWidth="1"/>
    <col min="18" max="25" width="9" style="1"/>
    <col min="26" max="27" width="8.6640625"/>
    <col min="28" max="28" width="9" style="1"/>
    <col min="29" max="30" width="10.58203125" style="1" hidden="1" customWidth="1"/>
    <col min="31" max="16384" width="9" style="1"/>
  </cols>
  <sheetData>
    <row r="1" spans="1:30" s="2" customFormat="1" ht="50.15" customHeight="1" x14ac:dyDescent="0.55000000000000004">
      <c r="A1" s="87" t="s">
        <v>1197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30" s="2" customFormat="1" ht="25" customHeight="1" x14ac:dyDescent="0.55000000000000004">
      <c r="A2" s="88" t="s">
        <v>13</v>
      </c>
      <c r="B2" s="89"/>
      <c r="C2" s="90" t="s">
        <v>14</v>
      </c>
      <c r="D2" s="91"/>
      <c r="E2" s="23" t="s">
        <v>15</v>
      </c>
      <c r="F2" s="92">
        <f>申込用紙１!F2</f>
        <v>0</v>
      </c>
      <c r="G2" s="93"/>
      <c r="H2" s="24">
        <f>申込用紙１!H2</f>
        <v>0</v>
      </c>
      <c r="I2" s="94">
        <f>申込用紙１!I2</f>
        <v>0</v>
      </c>
      <c r="J2" s="95"/>
      <c r="K2" s="95"/>
      <c r="L2" s="90"/>
      <c r="M2" s="25" t="s">
        <v>16</v>
      </c>
    </row>
    <row r="3" spans="1:30" s="2" customFormat="1" ht="25" customHeight="1" x14ac:dyDescent="0.55000000000000004">
      <c r="A3" s="96" t="s">
        <v>1093</v>
      </c>
      <c r="B3" s="97"/>
      <c r="C3" s="98">
        <f>申込用紙１!C3</f>
        <v>0</v>
      </c>
      <c r="D3" s="99"/>
      <c r="E3" s="100">
        <f>申込用紙１!E3</f>
        <v>0</v>
      </c>
      <c r="F3" s="101"/>
      <c r="G3" s="102"/>
      <c r="H3" s="26">
        <f>申込用紙１!H3</f>
        <v>0</v>
      </c>
      <c r="I3" s="99">
        <f>申込用紙１!I3</f>
        <v>0</v>
      </c>
      <c r="J3" s="99"/>
      <c r="K3" s="99"/>
      <c r="L3" s="99"/>
      <c r="M3" s="27">
        <f>申込用紙１!M3</f>
        <v>0</v>
      </c>
    </row>
    <row r="4" spans="1:30" s="2" customFormat="1" ht="30" customHeight="1" x14ac:dyDescent="0.55000000000000004">
      <c r="A4" s="65" t="s">
        <v>17</v>
      </c>
      <c r="B4" s="65"/>
      <c r="C4" s="65">
        <f>申込用紙１!C4</f>
        <v>0</v>
      </c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30" s="2" customFormat="1" ht="30" customHeight="1" x14ac:dyDescent="0.55000000000000004">
      <c r="A5" s="65" t="s">
        <v>18</v>
      </c>
      <c r="B5" s="65"/>
      <c r="C5" s="65">
        <f>申込用紙１!C5</f>
        <v>0</v>
      </c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30" s="2" customFormat="1" ht="30" customHeight="1" x14ac:dyDescent="0.55000000000000004">
      <c r="A6" s="65" t="s">
        <v>19</v>
      </c>
      <c r="B6" s="65"/>
      <c r="C6" s="65">
        <f>申込用紙１!C6</f>
        <v>0</v>
      </c>
      <c r="D6" s="65"/>
      <c r="E6" s="65"/>
      <c r="F6" s="65"/>
      <c r="G6" s="65"/>
      <c r="H6" s="65"/>
      <c r="I6" s="65"/>
      <c r="J6" s="65"/>
      <c r="K6" s="65"/>
      <c r="L6" s="65"/>
      <c r="M6" s="65"/>
      <c r="AC6" s="70" t="s">
        <v>1139</v>
      </c>
      <c r="AD6" s="70"/>
    </row>
    <row r="7" spans="1:30" s="13" customFormat="1" ht="45" customHeight="1" x14ac:dyDescent="0.55000000000000004">
      <c r="A7" s="22" t="s">
        <v>12</v>
      </c>
      <c r="B7" s="22" t="s">
        <v>0</v>
      </c>
      <c r="C7" s="22" t="s">
        <v>1</v>
      </c>
      <c r="D7" s="22" t="s">
        <v>2</v>
      </c>
      <c r="E7" s="22" t="s">
        <v>3</v>
      </c>
      <c r="F7" s="22" t="s">
        <v>4</v>
      </c>
      <c r="G7" s="22" t="s">
        <v>5</v>
      </c>
      <c r="H7" s="22" t="s">
        <v>6</v>
      </c>
      <c r="I7" s="28" t="s">
        <v>7</v>
      </c>
      <c r="J7" s="22" t="s">
        <v>8</v>
      </c>
      <c r="K7" s="28" t="s">
        <v>9</v>
      </c>
      <c r="L7" s="28" t="s">
        <v>10</v>
      </c>
      <c r="M7" s="22" t="s">
        <v>11</v>
      </c>
      <c r="N7" s="13" t="s">
        <v>1140</v>
      </c>
      <c r="O7" s="13" t="s">
        <v>1141</v>
      </c>
      <c r="AC7" s="13" t="s">
        <v>1140</v>
      </c>
      <c r="AD7" s="13" t="s">
        <v>1141</v>
      </c>
    </row>
    <row r="8" spans="1:30" s="15" customFormat="1" ht="33" customHeight="1" x14ac:dyDescent="0.55000000000000004">
      <c r="A8" s="22">
        <v>41</v>
      </c>
      <c r="B8" s="31"/>
      <c r="C8" s="31"/>
      <c r="D8" s="32"/>
      <c r="E8" s="32"/>
      <c r="F8" s="22">
        <f>IF($D8&gt;3,IF($I$3=リスト!$A$3,"附属高松",IF($I$3=リスト!$A$75,"附属坂出",$I$3)),)</f>
        <v>0</v>
      </c>
      <c r="G8" s="33"/>
      <c r="H8" s="32"/>
      <c r="I8" s="33"/>
      <c r="J8" s="32"/>
      <c r="K8" s="33"/>
      <c r="L8" s="32"/>
      <c r="M8" s="33"/>
      <c r="N8" s="15" t="str">
        <f t="shared" ref="N8:N47" si="0">AC8</f>
        <v/>
      </c>
      <c r="O8" s="15" t="str">
        <f t="shared" ref="O8:O47" si="1">AD8</f>
        <v/>
      </c>
      <c r="AC8" s="15" t="str">
        <f>IF($E8="男",IF($L8=リスト!$V$2,COUNTIF($L$8:$L8,リスト!$V$2),IF($L8=リスト!$V$3,COUNTIF($L$8:$L8,リスト!$V$3),IF($L8=リスト!$V$4,COUNTIF($L$8:$L8,リスト!$V$4),IF($L8=リスト!$V$5,COUNTIF($L$8:$L8,リスト!$V$5),IF($L8=リスト!$V$6,COUNTIF($L$8:$L8,リスト!$V$6),IF($L8=リスト!$V$7,COUNTIF($L$8:$L8,リスト!$V$7),IF($L8=リスト!$V$8,COUNTIF($L$8:$L8,リスト!$V$8),IF($L8=リスト!$V$9,COUNTIF($L$8:$L8,リスト!$V$9),IF($L8=リスト!$V$10,COUNTIF($L$8:$L8,リスト!$V$10),IF($L8=リスト!$V$11,COUNTIF($L$8:$L8,リスト!$V$11),IF($L8=リスト!$V$12,COUNTIF($L$8:$L8,リスト!$V$12),IF($L8=リスト!$V$13,COUNTIF($L$8:$L8,リスト!$V$13),IF($L8=リスト!$V$14,COUNTIF($L$8:$L8,リスト!$V$14),IF($L8=リスト!$V$15,COUNTIF($L$8:$L8,リスト!$V$15),IF($L8=リスト!$V$16,COUNTIF($L$8:$L8,リスト!$V$16),IF($L8=リスト!$V$17,COUNTIF($L$8:$L8,リスト!$V$17),"")))))))))))))))),"")</f>
        <v/>
      </c>
      <c r="AD8" s="15" t="str">
        <f>IF($E8="女",IF($L8=リスト!$V$2,COUNTIF($L$8:$L8,リスト!$V$2),IF($L8=リスト!$V$3,COUNTIF($L$8:$L8,リスト!$V$3),IF($L8=リスト!$V$4,COUNTIF($L$8:$L8,リスト!$V$4),IF($L8=リスト!$V$5,COUNTIF($L$8:$L8,リスト!$V$5),IF($L8=リスト!$V$6,COUNTIF($L$8:$L8,リスト!$V$6),IF($L8=リスト!$V$7,COUNTIF($L$8:$L8,リスト!$V$7),IF($L8=リスト!$V$8,COUNTIF($L$8:$L8,リスト!$V$8),IF($L8=リスト!$V$9,COUNTIF($L$8:$L8,リスト!$V$9),IF($L8=リスト!$V$10,COUNTIF($L$8:$L8,リスト!$V$10),IF($L8=リスト!$V$11,COUNTIF($L$8:$L8,リスト!$V$11),IF($L8=リスト!$V$12,COUNTIF($L$8:$L8,リスト!$V$12),IF($L8=リスト!$V$13,COUNTIF($L$8:$L8,リスト!$V$13),IF($L8=リスト!$V$14,COUNTIF($L$8:$L8,リスト!$V$14),IF($L8=リスト!$V$15,COUNTIF($L$8:$L8,リスト!$V$15),IF($L8=リスト!$V$16,COUNTIF($L$8:$L8,リスト!$V$16),IF($L8=リスト!$V$17,COUNTIF($L$8:$L8,リスト!$V$17),"")))))))))))))))),"")</f>
        <v/>
      </c>
    </row>
    <row r="9" spans="1:30" s="15" customFormat="1" ht="33" customHeight="1" x14ac:dyDescent="0.55000000000000004">
      <c r="A9" s="22">
        <v>42</v>
      </c>
      <c r="B9" s="31"/>
      <c r="C9" s="31"/>
      <c r="D9" s="32"/>
      <c r="E9" s="32"/>
      <c r="F9" s="22">
        <f>IF($D9&gt;3,IF($I$3=リスト!$A$3,"附属高松",IF($I$3=リスト!$A$75,"附属坂出",$I$3)),)</f>
        <v>0</v>
      </c>
      <c r="G9" s="33"/>
      <c r="H9" s="32"/>
      <c r="I9" s="33"/>
      <c r="J9" s="32"/>
      <c r="K9" s="33"/>
      <c r="L9" s="32"/>
      <c r="M9" s="33"/>
      <c r="N9" s="15" t="str">
        <f t="shared" si="0"/>
        <v/>
      </c>
      <c r="O9" s="15" t="str">
        <f t="shared" si="1"/>
        <v/>
      </c>
      <c r="AC9" s="15" t="str">
        <f>IF($E9="男",IF($L9=リスト!$V$2,COUNTIF($L$8:$L9,リスト!$V$2),IF($L9=リスト!$V$3,COUNTIF($L$8:$L9,リスト!$V$3),IF($L9=リスト!$V$4,COUNTIF($L$8:$L9,リスト!$V$4),IF($L9=リスト!$V$5,COUNTIF($L$8:$L9,リスト!$V$5),IF($L9=リスト!$V$6,COUNTIF($L$8:$L9,リスト!$V$6),IF($L9=リスト!$V$7,COUNTIF($L$8:$L9,リスト!$V$7),IF($L9=リスト!$V$8,COUNTIF($L$8:$L9,リスト!$V$8),IF($L9=リスト!$V$9,COUNTIF($L$8:$L9,リスト!$V$9),IF($L9=リスト!$V$10,COUNTIF($L$8:$L9,リスト!$V$10),IF($L9=リスト!$V$11,COUNTIF($L$8:$L9,リスト!$V$11),IF($L9=リスト!$V$12,COUNTIF($L$8:$L9,リスト!$V$12),IF($L9=リスト!$V$13,COUNTIF($L$8:$L9,リスト!$V$13),IF($L9=リスト!$V$14,COUNTIF($L$8:$L9,リスト!$V$14),IF($L9=リスト!$V$15,COUNTIF($L$8:$L9,リスト!$V$15),IF($L9=リスト!$V$16,COUNTIF($L$8:$L9,リスト!$V$16),IF($L9=リスト!$V$17,COUNTIF($L$8:$L9,リスト!$V$17),"")))))))))))))))),"")</f>
        <v/>
      </c>
      <c r="AD9" s="15" t="str">
        <f>IF($E9="女",IF($L9=リスト!$V$2,COUNTIF($L$8:$L9,リスト!$V$2),IF($L9=リスト!$V$3,COUNTIF($L$8:$L9,リスト!$V$3),IF($L9=リスト!$V$4,COUNTIF($L$8:$L9,リスト!$V$4),IF($L9=リスト!$V$5,COUNTIF($L$8:$L9,リスト!$V$5),IF($L9=リスト!$V$6,COUNTIF($L$8:$L9,リスト!$V$6),IF($L9=リスト!$V$7,COUNTIF($L$8:$L9,リスト!$V$7),IF($L9=リスト!$V$8,COUNTIF($L$8:$L9,リスト!$V$8),IF($L9=リスト!$V$9,COUNTIF($L$8:$L9,リスト!$V$9),IF($L9=リスト!$V$10,COUNTIF($L$8:$L9,リスト!$V$10),IF($L9=リスト!$V$11,COUNTIF($L$8:$L9,リスト!$V$11),IF($L9=リスト!$V$12,COUNTIF($L$8:$L9,リスト!$V$12),IF($L9=リスト!$V$13,COUNTIF($L$8:$L9,リスト!$V$13),IF($L9=リスト!$V$14,COUNTIF($L$8:$L9,リスト!$V$14),IF($L9=リスト!$V$15,COUNTIF($L$8:$L9,リスト!$V$15),IF($L9=リスト!$V$16,COUNTIF($L$8:$L9,リスト!$V$16),IF($L9=リスト!$V$17,COUNTIF($L$8:$L9,リスト!$V$17),"")))))))))))))))),"")</f>
        <v/>
      </c>
    </row>
    <row r="10" spans="1:30" s="15" customFormat="1" ht="33" customHeight="1" x14ac:dyDescent="0.55000000000000004">
      <c r="A10" s="22">
        <v>43</v>
      </c>
      <c r="B10" s="31"/>
      <c r="C10" s="31"/>
      <c r="D10" s="32"/>
      <c r="E10" s="32"/>
      <c r="F10" s="22">
        <f>IF($D10&gt;3,IF($I$3=リスト!$A$3,"附属高松",IF($I$3=リスト!$A$75,"附属坂出",$I$3)),)</f>
        <v>0</v>
      </c>
      <c r="G10" s="33"/>
      <c r="H10" s="32"/>
      <c r="I10" s="33"/>
      <c r="J10" s="32"/>
      <c r="K10" s="33"/>
      <c r="L10" s="32"/>
      <c r="M10" s="33"/>
      <c r="N10" s="15" t="str">
        <f t="shared" si="0"/>
        <v/>
      </c>
      <c r="O10" s="15" t="str">
        <f t="shared" si="1"/>
        <v/>
      </c>
      <c r="AC10" s="15" t="str">
        <f>IF($E10="男",IF($L10=リスト!$V$2,COUNTIF($L$8:$L10,リスト!$V$2),IF($L10=リスト!$V$3,COUNTIF($L$8:$L10,リスト!$V$3),IF($L10=リスト!$V$4,COUNTIF($L$8:$L10,リスト!$V$4),IF($L10=リスト!$V$5,COUNTIF($L$8:$L10,リスト!$V$5),IF($L10=リスト!$V$6,COUNTIF($L$8:$L10,リスト!$V$6),IF($L10=リスト!$V$7,COUNTIF($L$8:$L10,リスト!$V$7),IF($L10=リスト!$V$8,COUNTIF($L$8:$L10,リスト!$V$8),IF($L10=リスト!$V$9,COUNTIF($L$8:$L10,リスト!$V$9),IF($L10=リスト!$V$10,COUNTIF($L$8:$L10,リスト!$V$10),IF($L10=リスト!$V$11,COUNTIF($L$8:$L10,リスト!$V$11),IF($L10=リスト!$V$12,COUNTIF($L$8:$L10,リスト!$V$12),IF($L10=リスト!$V$13,COUNTIF($L$8:$L10,リスト!$V$13),IF($L10=リスト!$V$14,COUNTIF($L$8:$L10,リスト!$V$14),IF($L10=リスト!$V$15,COUNTIF($L$8:$L10,リスト!$V$15),IF($L10=リスト!$V$16,COUNTIF($L$8:$L10,リスト!$V$16),IF($L10=リスト!$V$17,COUNTIF($L$8:$L10,リスト!$V$17),"")))))))))))))))),"")</f>
        <v/>
      </c>
      <c r="AD10" s="15" t="str">
        <f>IF($E10="女",IF($L10=リスト!$V$2,COUNTIF($L$8:$L10,リスト!$V$2),IF($L10=リスト!$V$3,COUNTIF($L$8:$L10,リスト!$V$3),IF($L10=リスト!$V$4,COUNTIF($L$8:$L10,リスト!$V$4),IF($L10=リスト!$V$5,COUNTIF($L$8:$L10,リスト!$V$5),IF($L10=リスト!$V$6,COUNTIF($L$8:$L10,リスト!$V$6),IF($L10=リスト!$V$7,COUNTIF($L$8:$L10,リスト!$V$7),IF($L10=リスト!$V$8,COUNTIF($L$8:$L10,リスト!$V$8),IF($L10=リスト!$V$9,COUNTIF($L$8:$L10,リスト!$V$9),IF($L10=リスト!$V$10,COUNTIF($L$8:$L10,リスト!$V$10),IF($L10=リスト!$V$11,COUNTIF($L$8:$L10,リスト!$V$11),IF($L10=リスト!$V$12,COUNTIF($L$8:$L10,リスト!$V$12),IF($L10=リスト!$V$13,COUNTIF($L$8:$L10,リスト!$V$13),IF($L10=リスト!$V$14,COUNTIF($L$8:$L10,リスト!$V$14),IF($L10=リスト!$V$15,COUNTIF($L$8:$L10,リスト!$V$15),IF($L10=リスト!$V$16,COUNTIF($L$8:$L10,リスト!$V$16),IF($L10=リスト!$V$17,COUNTIF($L$8:$L10,リスト!$V$17),"")))))))))))))))),"")</f>
        <v/>
      </c>
    </row>
    <row r="11" spans="1:30" s="15" customFormat="1" ht="33" customHeight="1" x14ac:dyDescent="0.55000000000000004">
      <c r="A11" s="22">
        <v>44</v>
      </c>
      <c r="B11" s="31"/>
      <c r="C11" s="31"/>
      <c r="D11" s="32"/>
      <c r="E11" s="32"/>
      <c r="F11" s="22">
        <f>IF($D11&gt;3,IF($I$3=リスト!$A$3,"附属高松",IF($I$3=リスト!$A$75,"附属坂出",$I$3)),)</f>
        <v>0</v>
      </c>
      <c r="G11" s="33"/>
      <c r="H11" s="32"/>
      <c r="I11" s="33"/>
      <c r="J11" s="32"/>
      <c r="K11" s="33"/>
      <c r="L11" s="32"/>
      <c r="M11" s="33"/>
      <c r="N11" s="15" t="str">
        <f t="shared" si="0"/>
        <v/>
      </c>
      <c r="O11" s="15" t="str">
        <f t="shared" si="1"/>
        <v/>
      </c>
      <c r="AC11" s="15" t="str">
        <f>IF($E11="男",IF($L11=リスト!$V$2,COUNTIF($L$8:$L11,リスト!$V$2),IF($L11=リスト!$V$3,COUNTIF($L$8:$L11,リスト!$V$3),IF($L11=リスト!$V$4,COUNTIF($L$8:$L11,リスト!$V$4),IF($L11=リスト!$V$5,COUNTIF($L$8:$L11,リスト!$V$5),IF($L11=リスト!$V$6,COUNTIF($L$8:$L11,リスト!$V$6),IF($L11=リスト!$V$7,COUNTIF($L$8:$L11,リスト!$V$7),IF($L11=リスト!$V$8,COUNTIF($L$8:$L11,リスト!$V$8),IF($L11=リスト!$V$9,COUNTIF($L$8:$L11,リスト!$V$9),IF($L11=リスト!$V$10,COUNTIF($L$8:$L11,リスト!$V$10),IF($L11=リスト!$V$11,COUNTIF($L$8:$L11,リスト!$V$11),IF($L11=リスト!$V$12,COUNTIF($L$8:$L11,リスト!$V$12),IF($L11=リスト!$V$13,COUNTIF($L$8:$L11,リスト!$V$13),IF($L11=リスト!$V$14,COUNTIF($L$8:$L11,リスト!$V$14),IF($L11=リスト!$V$15,COUNTIF($L$8:$L11,リスト!$V$15),IF($L11=リスト!$V$16,COUNTIF($L$8:$L11,リスト!$V$16),IF($L11=リスト!$V$17,COUNTIF($L$8:$L11,リスト!$V$17),"")))))))))))))))),"")</f>
        <v/>
      </c>
      <c r="AD11" s="15" t="str">
        <f>IF($E11="女",IF($L11=リスト!$V$2,COUNTIF($L$8:$L11,リスト!$V$2),IF($L11=リスト!$V$3,COUNTIF($L$8:$L11,リスト!$V$3),IF($L11=リスト!$V$4,COUNTIF($L$8:$L11,リスト!$V$4),IF($L11=リスト!$V$5,COUNTIF($L$8:$L11,リスト!$V$5),IF($L11=リスト!$V$6,COUNTIF($L$8:$L11,リスト!$V$6),IF($L11=リスト!$V$7,COUNTIF($L$8:$L11,リスト!$V$7),IF($L11=リスト!$V$8,COUNTIF($L$8:$L11,リスト!$V$8),IF($L11=リスト!$V$9,COUNTIF($L$8:$L11,リスト!$V$9),IF($L11=リスト!$V$10,COUNTIF($L$8:$L11,リスト!$V$10),IF($L11=リスト!$V$11,COUNTIF($L$8:$L11,リスト!$V$11),IF($L11=リスト!$V$12,COUNTIF($L$8:$L11,リスト!$V$12),IF($L11=リスト!$V$13,COUNTIF($L$8:$L11,リスト!$V$13),IF($L11=リスト!$V$14,COUNTIF($L$8:$L11,リスト!$V$14),IF($L11=リスト!$V$15,COUNTIF($L$8:$L11,リスト!$V$15),IF($L11=リスト!$V$16,COUNTIF($L$8:$L11,リスト!$V$16),IF($L11=リスト!$V$17,COUNTIF($L$8:$L11,リスト!$V$17),"")))))))))))))))),"")</f>
        <v/>
      </c>
    </row>
    <row r="12" spans="1:30" s="15" customFormat="1" ht="33" customHeight="1" x14ac:dyDescent="0.55000000000000004">
      <c r="A12" s="22">
        <v>45</v>
      </c>
      <c r="B12" s="31"/>
      <c r="C12" s="31"/>
      <c r="D12" s="32"/>
      <c r="E12" s="32"/>
      <c r="F12" s="22">
        <f>IF($D12&gt;3,IF($I$3=リスト!$A$3,"附属高松",IF($I$3=リスト!$A$75,"附属坂出",$I$3)),)</f>
        <v>0</v>
      </c>
      <c r="G12" s="33"/>
      <c r="H12" s="32"/>
      <c r="I12" s="33"/>
      <c r="J12" s="32"/>
      <c r="K12" s="33"/>
      <c r="L12" s="32"/>
      <c r="M12" s="33"/>
      <c r="N12" s="15" t="str">
        <f t="shared" si="0"/>
        <v/>
      </c>
      <c r="O12" s="15" t="str">
        <f t="shared" si="1"/>
        <v/>
      </c>
      <c r="AC12" s="15" t="str">
        <f>IF($E12="男",IF($L12=リスト!$V$2,COUNTIF($L$8:$L12,リスト!$V$2),IF($L12=リスト!$V$3,COUNTIF($L$8:$L12,リスト!$V$3),IF($L12=リスト!$V$4,COUNTIF($L$8:$L12,リスト!$V$4),IF($L12=リスト!$V$5,COUNTIF($L$8:$L12,リスト!$V$5),IF($L12=リスト!$V$6,COUNTIF($L$8:$L12,リスト!$V$6),IF($L12=リスト!$V$7,COUNTIF($L$8:$L12,リスト!$V$7),IF($L12=リスト!$V$8,COUNTIF($L$8:$L12,リスト!$V$8),IF($L12=リスト!$V$9,COUNTIF($L$8:$L12,リスト!$V$9),IF($L12=リスト!$V$10,COUNTIF($L$8:$L12,リスト!$V$10),IF($L12=リスト!$V$11,COUNTIF($L$8:$L12,リスト!$V$11),IF($L12=リスト!$V$12,COUNTIF($L$8:$L12,リスト!$V$12),IF($L12=リスト!$V$13,COUNTIF($L$8:$L12,リスト!$V$13),IF($L12=リスト!$V$14,COUNTIF($L$8:$L12,リスト!$V$14),IF($L12=リスト!$V$15,COUNTIF($L$8:$L12,リスト!$V$15),IF($L12=リスト!$V$16,COUNTIF($L$8:$L12,リスト!$V$16),IF($L12=リスト!$V$17,COUNTIF($L$8:$L12,リスト!$V$17),"")))))))))))))))),"")</f>
        <v/>
      </c>
      <c r="AD12" s="15" t="str">
        <f>IF($E12="女",IF($L12=リスト!$V$2,COUNTIF($L$8:$L12,リスト!$V$2),IF($L12=リスト!$V$3,COUNTIF($L$8:$L12,リスト!$V$3),IF($L12=リスト!$V$4,COUNTIF($L$8:$L12,リスト!$V$4),IF($L12=リスト!$V$5,COUNTIF($L$8:$L12,リスト!$V$5),IF($L12=リスト!$V$6,COUNTIF($L$8:$L12,リスト!$V$6),IF($L12=リスト!$V$7,COUNTIF($L$8:$L12,リスト!$V$7),IF($L12=リスト!$V$8,COUNTIF($L$8:$L12,リスト!$V$8),IF($L12=リスト!$V$9,COUNTIF($L$8:$L12,リスト!$V$9),IF($L12=リスト!$V$10,COUNTIF($L$8:$L12,リスト!$V$10),IF($L12=リスト!$V$11,COUNTIF($L$8:$L12,リスト!$V$11),IF($L12=リスト!$V$12,COUNTIF($L$8:$L12,リスト!$V$12),IF($L12=リスト!$V$13,COUNTIF($L$8:$L12,リスト!$V$13),IF($L12=リスト!$V$14,COUNTIF($L$8:$L12,リスト!$V$14),IF($L12=リスト!$V$15,COUNTIF($L$8:$L12,リスト!$V$15),IF($L12=リスト!$V$16,COUNTIF($L$8:$L12,リスト!$V$16),IF($L12=リスト!$V$17,COUNTIF($L$8:$L12,リスト!$V$17),"")))))))))))))))),"")</f>
        <v/>
      </c>
    </row>
    <row r="13" spans="1:30" s="15" customFormat="1" ht="33" customHeight="1" x14ac:dyDescent="0.55000000000000004">
      <c r="A13" s="22">
        <v>46</v>
      </c>
      <c r="B13" s="31"/>
      <c r="C13" s="31"/>
      <c r="D13" s="32"/>
      <c r="E13" s="32"/>
      <c r="F13" s="22">
        <f>IF($D13&gt;3,IF($I$3=リスト!$A$3,"附属高松",IF($I$3=リスト!$A$75,"附属坂出",$I$3)),)</f>
        <v>0</v>
      </c>
      <c r="G13" s="33"/>
      <c r="H13" s="32"/>
      <c r="I13" s="33"/>
      <c r="J13" s="32"/>
      <c r="K13" s="33"/>
      <c r="L13" s="32"/>
      <c r="M13" s="33"/>
      <c r="N13" s="15" t="str">
        <f t="shared" si="0"/>
        <v/>
      </c>
      <c r="O13" s="15" t="str">
        <f t="shared" si="1"/>
        <v/>
      </c>
      <c r="AC13" s="15" t="str">
        <f>IF($E13="男",IF($L13=リスト!$V$2,COUNTIF($L$8:$L13,リスト!$V$2),IF($L13=リスト!$V$3,COUNTIF($L$8:$L13,リスト!$V$3),IF($L13=リスト!$V$4,COUNTIF($L$8:$L13,リスト!$V$4),IF($L13=リスト!$V$5,COUNTIF($L$8:$L13,リスト!$V$5),IF($L13=リスト!$V$6,COUNTIF($L$8:$L13,リスト!$V$6),IF($L13=リスト!$V$7,COUNTIF($L$8:$L13,リスト!$V$7),IF($L13=リスト!$V$8,COUNTIF($L$8:$L13,リスト!$V$8),IF($L13=リスト!$V$9,COUNTIF($L$8:$L13,リスト!$V$9),IF($L13=リスト!$V$10,COUNTIF($L$8:$L13,リスト!$V$10),IF($L13=リスト!$V$11,COUNTIF($L$8:$L13,リスト!$V$11),IF($L13=リスト!$V$12,COUNTIF($L$8:$L13,リスト!$V$12),IF($L13=リスト!$V$13,COUNTIF($L$8:$L13,リスト!$V$13),IF($L13=リスト!$V$14,COUNTIF($L$8:$L13,リスト!$V$14),IF($L13=リスト!$V$15,COUNTIF($L$8:$L13,リスト!$V$15),IF($L13=リスト!$V$16,COUNTIF($L$8:$L13,リスト!$V$16),IF($L13=リスト!$V$17,COUNTIF($L$8:$L13,リスト!$V$17),"")))))))))))))))),"")</f>
        <v/>
      </c>
      <c r="AD13" s="15" t="str">
        <f>IF($E13="女",IF($L13=リスト!$V$2,COUNTIF($L$8:$L13,リスト!$V$2),IF($L13=リスト!$V$3,COUNTIF($L$8:$L13,リスト!$V$3),IF($L13=リスト!$V$4,COUNTIF($L$8:$L13,リスト!$V$4),IF($L13=リスト!$V$5,COUNTIF($L$8:$L13,リスト!$V$5),IF($L13=リスト!$V$6,COUNTIF($L$8:$L13,リスト!$V$6),IF($L13=リスト!$V$7,COUNTIF($L$8:$L13,リスト!$V$7),IF($L13=リスト!$V$8,COUNTIF($L$8:$L13,リスト!$V$8),IF($L13=リスト!$V$9,COUNTIF($L$8:$L13,リスト!$V$9),IF($L13=リスト!$V$10,COUNTIF($L$8:$L13,リスト!$V$10),IF($L13=リスト!$V$11,COUNTIF($L$8:$L13,リスト!$V$11),IF($L13=リスト!$V$12,COUNTIF($L$8:$L13,リスト!$V$12),IF($L13=リスト!$V$13,COUNTIF($L$8:$L13,リスト!$V$13),IF($L13=リスト!$V$14,COUNTIF($L$8:$L13,リスト!$V$14),IF($L13=リスト!$V$15,COUNTIF($L$8:$L13,リスト!$V$15),IF($L13=リスト!$V$16,COUNTIF($L$8:$L13,リスト!$V$16),IF($L13=リスト!$V$17,COUNTIF($L$8:$L13,リスト!$V$17),"")))))))))))))))),"")</f>
        <v/>
      </c>
    </row>
    <row r="14" spans="1:30" s="15" customFormat="1" ht="33" customHeight="1" x14ac:dyDescent="0.55000000000000004">
      <c r="A14" s="22">
        <v>47</v>
      </c>
      <c r="B14" s="31"/>
      <c r="C14" s="31"/>
      <c r="D14" s="32"/>
      <c r="E14" s="32"/>
      <c r="F14" s="22">
        <f>IF($D14&gt;3,IF($I$3=リスト!$A$3,"附属高松",IF($I$3=リスト!$A$75,"附属坂出",$I$3)),)</f>
        <v>0</v>
      </c>
      <c r="G14" s="33"/>
      <c r="H14" s="32"/>
      <c r="I14" s="33"/>
      <c r="J14" s="32"/>
      <c r="K14" s="33"/>
      <c r="L14" s="32"/>
      <c r="M14" s="33"/>
      <c r="N14" s="15" t="str">
        <f t="shared" si="0"/>
        <v/>
      </c>
      <c r="O14" s="15" t="str">
        <f t="shared" si="1"/>
        <v/>
      </c>
      <c r="AC14" s="15" t="str">
        <f>IF($E14="男",IF($L14=リスト!$V$2,COUNTIF($L$8:$L14,リスト!$V$2),IF($L14=リスト!$V$3,COUNTIF($L$8:$L14,リスト!$V$3),IF($L14=リスト!$V$4,COUNTIF($L$8:$L14,リスト!$V$4),IF($L14=リスト!$V$5,COUNTIF($L$8:$L14,リスト!$V$5),IF($L14=リスト!$V$6,COUNTIF($L$8:$L14,リスト!$V$6),IF($L14=リスト!$V$7,COUNTIF($L$8:$L14,リスト!$V$7),IF($L14=リスト!$V$8,COUNTIF($L$8:$L14,リスト!$V$8),IF($L14=リスト!$V$9,COUNTIF($L$8:$L14,リスト!$V$9),IF($L14=リスト!$V$10,COUNTIF($L$8:$L14,リスト!$V$10),IF($L14=リスト!$V$11,COUNTIF($L$8:$L14,リスト!$V$11),IF($L14=リスト!$V$12,COUNTIF($L$8:$L14,リスト!$V$12),IF($L14=リスト!$V$13,COUNTIF($L$8:$L14,リスト!$V$13),IF($L14=リスト!$V$14,COUNTIF($L$8:$L14,リスト!$V$14),IF($L14=リスト!$V$15,COUNTIF($L$8:$L14,リスト!$V$15),IF($L14=リスト!$V$16,COUNTIF($L$8:$L14,リスト!$V$16),IF($L14=リスト!$V$17,COUNTIF($L$8:$L14,リスト!$V$17),"")))))))))))))))),"")</f>
        <v/>
      </c>
      <c r="AD14" s="15" t="str">
        <f>IF($E14="女",IF($L14=リスト!$V$2,COUNTIF($L$8:$L14,リスト!$V$2),IF($L14=リスト!$V$3,COUNTIF($L$8:$L14,リスト!$V$3),IF($L14=リスト!$V$4,COUNTIF($L$8:$L14,リスト!$V$4),IF($L14=リスト!$V$5,COUNTIF($L$8:$L14,リスト!$V$5),IF($L14=リスト!$V$6,COUNTIF($L$8:$L14,リスト!$V$6),IF($L14=リスト!$V$7,COUNTIF($L$8:$L14,リスト!$V$7),IF($L14=リスト!$V$8,COUNTIF($L$8:$L14,リスト!$V$8),IF($L14=リスト!$V$9,COUNTIF($L$8:$L14,リスト!$V$9),IF($L14=リスト!$V$10,COUNTIF($L$8:$L14,リスト!$V$10),IF($L14=リスト!$V$11,COUNTIF($L$8:$L14,リスト!$V$11),IF($L14=リスト!$V$12,COUNTIF($L$8:$L14,リスト!$V$12),IF($L14=リスト!$V$13,COUNTIF($L$8:$L14,リスト!$V$13),IF($L14=リスト!$V$14,COUNTIF($L$8:$L14,リスト!$V$14),IF($L14=リスト!$V$15,COUNTIF($L$8:$L14,リスト!$V$15),IF($L14=リスト!$V$16,COUNTIF($L$8:$L14,リスト!$V$16),IF($L14=リスト!$V$17,COUNTIF($L$8:$L14,リスト!$V$17),"")))))))))))))))),"")</f>
        <v/>
      </c>
    </row>
    <row r="15" spans="1:30" s="15" customFormat="1" ht="33" customHeight="1" x14ac:dyDescent="0.55000000000000004">
      <c r="A15" s="22">
        <v>48</v>
      </c>
      <c r="B15" s="31"/>
      <c r="C15" s="31"/>
      <c r="D15" s="32"/>
      <c r="E15" s="32"/>
      <c r="F15" s="22">
        <f>IF($D15&gt;3,IF($I$3=リスト!$A$3,"附属高松",IF($I$3=リスト!$A$75,"附属坂出",$I$3)),)</f>
        <v>0</v>
      </c>
      <c r="G15" s="33"/>
      <c r="H15" s="32"/>
      <c r="I15" s="33"/>
      <c r="J15" s="32"/>
      <c r="K15" s="33"/>
      <c r="L15" s="32"/>
      <c r="M15" s="33"/>
      <c r="N15" s="15" t="str">
        <f t="shared" si="0"/>
        <v/>
      </c>
      <c r="O15" s="15" t="str">
        <f t="shared" si="1"/>
        <v/>
      </c>
      <c r="AC15" s="15" t="str">
        <f>IF($E15="男",IF($L15=リスト!$V$2,COUNTIF($L$8:$L15,リスト!$V$2),IF($L15=リスト!$V$3,COUNTIF($L$8:$L15,リスト!$V$3),IF($L15=リスト!$V$4,COUNTIF($L$8:$L15,リスト!$V$4),IF($L15=リスト!$V$5,COUNTIF($L$8:$L15,リスト!$V$5),IF($L15=リスト!$V$6,COUNTIF($L$8:$L15,リスト!$V$6),IF($L15=リスト!$V$7,COUNTIF($L$8:$L15,リスト!$V$7),IF($L15=リスト!$V$8,COUNTIF($L$8:$L15,リスト!$V$8),IF($L15=リスト!$V$9,COUNTIF($L$8:$L15,リスト!$V$9),IF($L15=リスト!$V$10,COUNTIF($L$8:$L15,リスト!$V$10),IF($L15=リスト!$V$11,COUNTIF($L$8:$L15,リスト!$V$11),IF($L15=リスト!$V$12,COUNTIF($L$8:$L15,リスト!$V$12),IF($L15=リスト!$V$13,COUNTIF($L$8:$L15,リスト!$V$13),IF($L15=リスト!$V$14,COUNTIF($L$8:$L15,リスト!$V$14),IF($L15=リスト!$V$15,COUNTIF($L$8:$L15,リスト!$V$15),IF($L15=リスト!$V$16,COUNTIF($L$8:$L15,リスト!$V$16),IF($L15=リスト!$V$17,COUNTIF($L$8:$L15,リスト!$V$17),"")))))))))))))))),"")</f>
        <v/>
      </c>
      <c r="AD15" s="15" t="str">
        <f>IF($E15="女",IF($L15=リスト!$V$2,COUNTIF($L$8:$L15,リスト!$V$2),IF($L15=リスト!$V$3,COUNTIF($L$8:$L15,リスト!$V$3),IF($L15=リスト!$V$4,COUNTIF($L$8:$L15,リスト!$V$4),IF($L15=リスト!$V$5,COUNTIF($L$8:$L15,リスト!$V$5),IF($L15=リスト!$V$6,COUNTIF($L$8:$L15,リスト!$V$6),IF($L15=リスト!$V$7,COUNTIF($L$8:$L15,リスト!$V$7),IF($L15=リスト!$V$8,COUNTIF($L$8:$L15,リスト!$V$8),IF($L15=リスト!$V$9,COUNTIF($L$8:$L15,リスト!$V$9),IF($L15=リスト!$V$10,COUNTIF($L$8:$L15,リスト!$V$10),IF($L15=リスト!$V$11,COUNTIF($L$8:$L15,リスト!$V$11),IF($L15=リスト!$V$12,COUNTIF($L$8:$L15,リスト!$V$12),IF($L15=リスト!$V$13,COUNTIF($L$8:$L15,リスト!$V$13),IF($L15=リスト!$V$14,COUNTIF($L$8:$L15,リスト!$V$14),IF($L15=リスト!$V$15,COUNTIF($L$8:$L15,リスト!$V$15),IF($L15=リスト!$V$16,COUNTIF($L$8:$L15,リスト!$V$16),IF($L15=リスト!$V$17,COUNTIF($L$8:$L15,リスト!$V$17),"")))))))))))))))),"")</f>
        <v/>
      </c>
    </row>
    <row r="16" spans="1:30" s="15" customFormat="1" ht="33" customHeight="1" x14ac:dyDescent="0.55000000000000004">
      <c r="A16" s="22">
        <v>49</v>
      </c>
      <c r="B16" s="31"/>
      <c r="C16" s="31"/>
      <c r="D16" s="32"/>
      <c r="E16" s="32"/>
      <c r="F16" s="22">
        <f>IF($D16&gt;3,IF($I$3=リスト!$A$3,"附属高松",IF($I$3=リスト!$A$75,"附属坂出",$I$3)),)</f>
        <v>0</v>
      </c>
      <c r="G16" s="33"/>
      <c r="H16" s="32"/>
      <c r="I16" s="33"/>
      <c r="J16" s="32"/>
      <c r="K16" s="33"/>
      <c r="L16" s="32"/>
      <c r="M16" s="33"/>
      <c r="N16" s="15" t="str">
        <f t="shared" si="0"/>
        <v/>
      </c>
      <c r="O16" s="15" t="str">
        <f t="shared" si="1"/>
        <v/>
      </c>
      <c r="AC16" s="15" t="str">
        <f>IF($E16="男",IF($L16=リスト!$V$2,COUNTIF($L$8:$L16,リスト!$V$2),IF($L16=リスト!$V$3,COUNTIF($L$8:$L16,リスト!$V$3),IF($L16=リスト!$V$4,COUNTIF($L$8:$L16,リスト!$V$4),IF($L16=リスト!$V$5,COUNTIF($L$8:$L16,リスト!$V$5),IF($L16=リスト!$V$6,COUNTIF($L$8:$L16,リスト!$V$6),IF($L16=リスト!$V$7,COUNTIF($L$8:$L16,リスト!$V$7),IF($L16=リスト!$V$8,COUNTIF($L$8:$L16,リスト!$V$8),IF($L16=リスト!$V$9,COUNTIF($L$8:$L16,リスト!$V$9),IF($L16=リスト!$V$10,COUNTIF($L$8:$L16,リスト!$V$10),IF($L16=リスト!$V$11,COUNTIF($L$8:$L16,リスト!$V$11),IF($L16=リスト!$V$12,COUNTIF($L$8:$L16,リスト!$V$12),IF($L16=リスト!$V$13,COUNTIF($L$8:$L16,リスト!$V$13),IF($L16=リスト!$V$14,COUNTIF($L$8:$L16,リスト!$V$14),IF($L16=リスト!$V$15,COUNTIF($L$8:$L16,リスト!$V$15),IF($L16=リスト!$V$16,COUNTIF($L$8:$L16,リスト!$V$16),IF($L16=リスト!$V$17,COUNTIF($L$8:$L16,リスト!$V$17),"")))))))))))))))),"")</f>
        <v/>
      </c>
      <c r="AD16" s="15" t="str">
        <f>IF($E16="女",IF($L16=リスト!$V$2,COUNTIF($L$8:$L16,リスト!$V$2),IF($L16=リスト!$V$3,COUNTIF($L$8:$L16,リスト!$V$3),IF($L16=リスト!$V$4,COUNTIF($L$8:$L16,リスト!$V$4),IF($L16=リスト!$V$5,COUNTIF($L$8:$L16,リスト!$V$5),IF($L16=リスト!$V$6,COUNTIF($L$8:$L16,リスト!$V$6),IF($L16=リスト!$V$7,COUNTIF($L$8:$L16,リスト!$V$7),IF($L16=リスト!$V$8,COUNTIF($L$8:$L16,リスト!$V$8),IF($L16=リスト!$V$9,COUNTIF($L$8:$L16,リスト!$V$9),IF($L16=リスト!$V$10,COUNTIF($L$8:$L16,リスト!$V$10),IF($L16=リスト!$V$11,COUNTIF($L$8:$L16,リスト!$V$11),IF($L16=リスト!$V$12,COUNTIF($L$8:$L16,リスト!$V$12),IF($L16=リスト!$V$13,COUNTIF($L$8:$L16,リスト!$V$13),IF($L16=リスト!$V$14,COUNTIF($L$8:$L16,リスト!$V$14),IF($L16=リスト!$V$15,COUNTIF($L$8:$L16,リスト!$V$15),IF($L16=リスト!$V$16,COUNTIF($L$8:$L16,リスト!$V$16),IF($L16=リスト!$V$17,COUNTIF($L$8:$L16,リスト!$V$17),"")))))))))))))))),"")</f>
        <v/>
      </c>
    </row>
    <row r="17" spans="1:30" s="15" customFormat="1" ht="33" customHeight="1" x14ac:dyDescent="0.55000000000000004">
      <c r="A17" s="22">
        <v>50</v>
      </c>
      <c r="B17" s="31"/>
      <c r="C17" s="31"/>
      <c r="D17" s="32"/>
      <c r="E17" s="32"/>
      <c r="F17" s="22">
        <f>IF($D17&gt;3,IF($I$3=リスト!$A$3,"附属高松",IF($I$3=リスト!$A$75,"附属坂出",$I$3)),)</f>
        <v>0</v>
      </c>
      <c r="G17" s="33"/>
      <c r="H17" s="32"/>
      <c r="I17" s="33"/>
      <c r="J17" s="32"/>
      <c r="K17" s="33"/>
      <c r="L17" s="32"/>
      <c r="M17" s="33"/>
      <c r="N17" s="15" t="str">
        <f t="shared" si="0"/>
        <v/>
      </c>
      <c r="O17" s="15" t="str">
        <f t="shared" si="1"/>
        <v/>
      </c>
      <c r="AC17" s="15" t="str">
        <f>IF($E17="男",IF($L17=リスト!$V$2,COUNTIF($L$8:$L17,リスト!$V$2),IF($L17=リスト!$V$3,COUNTIF($L$8:$L17,リスト!$V$3),IF($L17=リスト!$V$4,COUNTIF($L$8:$L17,リスト!$V$4),IF($L17=リスト!$V$5,COUNTIF($L$8:$L17,リスト!$V$5),IF($L17=リスト!$V$6,COUNTIF($L$8:$L17,リスト!$V$6),IF($L17=リスト!$V$7,COUNTIF($L$8:$L17,リスト!$V$7),IF($L17=リスト!$V$8,COUNTIF($L$8:$L17,リスト!$V$8),IF($L17=リスト!$V$9,COUNTIF($L$8:$L17,リスト!$V$9),IF($L17=リスト!$V$10,COUNTIF($L$8:$L17,リスト!$V$10),IF($L17=リスト!$V$11,COUNTIF($L$8:$L17,リスト!$V$11),IF($L17=リスト!$V$12,COUNTIF($L$8:$L17,リスト!$V$12),IF($L17=リスト!$V$13,COUNTIF($L$8:$L17,リスト!$V$13),IF($L17=リスト!$V$14,COUNTIF($L$8:$L17,リスト!$V$14),IF($L17=リスト!$V$15,COUNTIF($L$8:$L17,リスト!$V$15),IF($L17=リスト!$V$16,COUNTIF($L$8:$L17,リスト!$V$16),IF($L17=リスト!$V$17,COUNTIF($L$8:$L17,リスト!$V$17),"")))))))))))))))),"")</f>
        <v/>
      </c>
      <c r="AD17" s="15" t="str">
        <f>IF($E17="女",IF($L17=リスト!$V$2,COUNTIF($L$8:$L17,リスト!$V$2),IF($L17=リスト!$V$3,COUNTIF($L$8:$L17,リスト!$V$3),IF($L17=リスト!$V$4,COUNTIF($L$8:$L17,リスト!$V$4),IF($L17=リスト!$V$5,COUNTIF($L$8:$L17,リスト!$V$5),IF($L17=リスト!$V$6,COUNTIF($L$8:$L17,リスト!$V$6),IF($L17=リスト!$V$7,COUNTIF($L$8:$L17,リスト!$V$7),IF($L17=リスト!$V$8,COUNTIF($L$8:$L17,リスト!$V$8),IF($L17=リスト!$V$9,COUNTIF($L$8:$L17,リスト!$V$9),IF($L17=リスト!$V$10,COUNTIF($L$8:$L17,リスト!$V$10),IF($L17=リスト!$V$11,COUNTIF($L$8:$L17,リスト!$V$11),IF($L17=リスト!$V$12,COUNTIF($L$8:$L17,リスト!$V$12),IF($L17=リスト!$V$13,COUNTIF($L$8:$L17,リスト!$V$13),IF($L17=リスト!$V$14,COUNTIF($L$8:$L17,リスト!$V$14),IF($L17=リスト!$V$15,COUNTIF($L$8:$L17,リスト!$V$15),IF($L17=リスト!$V$16,COUNTIF($L$8:$L17,リスト!$V$16),IF($L17=リスト!$V$17,COUNTIF($L$8:$L17,リスト!$V$17),"")))))))))))))))),"")</f>
        <v/>
      </c>
    </row>
    <row r="18" spans="1:30" s="15" customFormat="1" ht="33" customHeight="1" x14ac:dyDescent="0.55000000000000004">
      <c r="A18" s="22">
        <v>51</v>
      </c>
      <c r="B18" s="31"/>
      <c r="C18" s="31"/>
      <c r="D18" s="32"/>
      <c r="E18" s="32"/>
      <c r="F18" s="22">
        <f>IF($D18&gt;3,IF($I$3=リスト!$A$3,"附属高松",IF($I$3=リスト!$A$75,"附属坂出",$I$3)),)</f>
        <v>0</v>
      </c>
      <c r="G18" s="33"/>
      <c r="H18" s="32"/>
      <c r="I18" s="33"/>
      <c r="J18" s="32"/>
      <c r="K18" s="33"/>
      <c r="L18" s="32"/>
      <c r="M18" s="33"/>
      <c r="N18" s="15" t="str">
        <f t="shared" si="0"/>
        <v/>
      </c>
      <c r="O18" s="15" t="str">
        <f t="shared" si="1"/>
        <v/>
      </c>
      <c r="AC18" s="15" t="str">
        <f>IF($E18="男",IF($L18=リスト!$V$2,COUNTIF($L$8:$L18,リスト!$V$2),IF($L18=リスト!$V$3,COUNTIF($L$8:$L18,リスト!$V$3),IF($L18=リスト!$V$4,COUNTIF($L$8:$L18,リスト!$V$4),IF($L18=リスト!$V$5,COUNTIF($L$8:$L18,リスト!$V$5),IF($L18=リスト!$V$6,COUNTIF($L$8:$L18,リスト!$V$6),IF($L18=リスト!$V$7,COUNTIF($L$8:$L18,リスト!$V$7),IF($L18=リスト!$V$8,COUNTIF($L$8:$L18,リスト!$V$8),IF($L18=リスト!$V$9,COUNTIF($L$8:$L18,リスト!$V$9),IF($L18=リスト!$V$10,COUNTIF($L$8:$L18,リスト!$V$10),IF($L18=リスト!$V$11,COUNTIF($L$8:$L18,リスト!$V$11),IF($L18=リスト!$V$12,COUNTIF($L$8:$L18,リスト!$V$12),IF($L18=リスト!$V$13,COUNTIF($L$8:$L18,リスト!$V$13),IF($L18=リスト!$V$14,COUNTIF($L$8:$L18,リスト!$V$14),IF($L18=リスト!$V$15,COUNTIF($L$8:$L18,リスト!$V$15),IF($L18=リスト!$V$16,COUNTIF($L$8:$L18,リスト!$V$16),IF($L18=リスト!$V$17,COUNTIF($L$8:$L18,リスト!$V$17),"")))))))))))))))),"")</f>
        <v/>
      </c>
      <c r="AD18" s="15" t="str">
        <f>IF($E18="女",IF($L18=リスト!$V$2,COUNTIF($L$8:$L18,リスト!$V$2),IF($L18=リスト!$V$3,COUNTIF($L$8:$L18,リスト!$V$3),IF($L18=リスト!$V$4,COUNTIF($L$8:$L18,リスト!$V$4),IF($L18=リスト!$V$5,COUNTIF($L$8:$L18,リスト!$V$5),IF($L18=リスト!$V$6,COUNTIF($L$8:$L18,リスト!$V$6),IF($L18=リスト!$V$7,COUNTIF($L$8:$L18,リスト!$V$7),IF($L18=リスト!$V$8,COUNTIF($L$8:$L18,リスト!$V$8),IF($L18=リスト!$V$9,COUNTIF($L$8:$L18,リスト!$V$9),IF($L18=リスト!$V$10,COUNTIF($L$8:$L18,リスト!$V$10),IF($L18=リスト!$V$11,COUNTIF($L$8:$L18,リスト!$V$11),IF($L18=リスト!$V$12,COUNTIF($L$8:$L18,リスト!$V$12),IF($L18=リスト!$V$13,COUNTIF($L$8:$L18,リスト!$V$13),IF($L18=リスト!$V$14,COUNTIF($L$8:$L18,リスト!$V$14),IF($L18=リスト!$V$15,COUNTIF($L$8:$L18,リスト!$V$15),IF($L18=リスト!$V$16,COUNTIF($L$8:$L18,リスト!$V$16),IF($L18=リスト!$V$17,COUNTIF($L$8:$L18,リスト!$V$17),"")))))))))))))))),"")</f>
        <v/>
      </c>
    </row>
    <row r="19" spans="1:30" s="15" customFormat="1" ht="33" customHeight="1" x14ac:dyDescent="0.55000000000000004">
      <c r="A19" s="22">
        <v>52</v>
      </c>
      <c r="B19" s="31"/>
      <c r="C19" s="31"/>
      <c r="D19" s="32"/>
      <c r="E19" s="32"/>
      <c r="F19" s="22">
        <f>IF($D19&gt;3,IF($I$3=リスト!$A$3,"附属高松",IF($I$3=リスト!$A$75,"附属坂出",$I$3)),)</f>
        <v>0</v>
      </c>
      <c r="G19" s="33"/>
      <c r="H19" s="32"/>
      <c r="I19" s="33"/>
      <c r="J19" s="32"/>
      <c r="K19" s="33"/>
      <c r="L19" s="32"/>
      <c r="M19" s="33"/>
      <c r="N19" s="15" t="str">
        <f t="shared" si="0"/>
        <v/>
      </c>
      <c r="O19" s="15" t="str">
        <f t="shared" si="1"/>
        <v/>
      </c>
      <c r="AC19" s="15" t="str">
        <f>IF($E19="男",IF($L19=リスト!$V$2,COUNTIF($L$8:$L19,リスト!$V$2),IF($L19=リスト!$V$3,COUNTIF($L$8:$L19,リスト!$V$3),IF($L19=リスト!$V$4,COUNTIF($L$8:$L19,リスト!$V$4),IF($L19=リスト!$V$5,COUNTIF($L$8:$L19,リスト!$V$5),IF($L19=リスト!$V$6,COUNTIF($L$8:$L19,リスト!$V$6),IF($L19=リスト!$V$7,COUNTIF($L$8:$L19,リスト!$V$7),IF($L19=リスト!$V$8,COUNTIF($L$8:$L19,リスト!$V$8),IF($L19=リスト!$V$9,COUNTIF($L$8:$L19,リスト!$V$9),IF($L19=リスト!$V$10,COUNTIF($L$8:$L19,リスト!$V$10),IF($L19=リスト!$V$11,COUNTIF($L$8:$L19,リスト!$V$11),IF($L19=リスト!$V$12,COUNTIF($L$8:$L19,リスト!$V$12),IF($L19=リスト!$V$13,COUNTIF($L$8:$L19,リスト!$V$13),IF($L19=リスト!$V$14,COUNTIF($L$8:$L19,リスト!$V$14),IF($L19=リスト!$V$15,COUNTIF($L$8:$L19,リスト!$V$15),IF($L19=リスト!$V$16,COUNTIF($L$8:$L19,リスト!$V$16),IF($L19=リスト!$V$17,COUNTIF($L$8:$L19,リスト!$V$17),"")))))))))))))))),"")</f>
        <v/>
      </c>
      <c r="AD19" s="15" t="str">
        <f>IF($E19="女",IF($L19=リスト!$V$2,COUNTIF($L$8:$L19,リスト!$V$2),IF($L19=リスト!$V$3,COUNTIF($L$8:$L19,リスト!$V$3),IF($L19=リスト!$V$4,COUNTIF($L$8:$L19,リスト!$V$4),IF($L19=リスト!$V$5,COUNTIF($L$8:$L19,リスト!$V$5),IF($L19=リスト!$V$6,COUNTIF($L$8:$L19,リスト!$V$6),IF($L19=リスト!$V$7,COUNTIF($L$8:$L19,リスト!$V$7),IF($L19=リスト!$V$8,COUNTIF($L$8:$L19,リスト!$V$8),IF($L19=リスト!$V$9,COUNTIF($L$8:$L19,リスト!$V$9),IF($L19=リスト!$V$10,COUNTIF($L$8:$L19,リスト!$V$10),IF($L19=リスト!$V$11,COUNTIF($L$8:$L19,リスト!$V$11),IF($L19=リスト!$V$12,COUNTIF($L$8:$L19,リスト!$V$12),IF($L19=リスト!$V$13,COUNTIF($L$8:$L19,リスト!$V$13),IF($L19=リスト!$V$14,COUNTIF($L$8:$L19,リスト!$V$14),IF($L19=リスト!$V$15,COUNTIF($L$8:$L19,リスト!$V$15),IF($L19=リスト!$V$16,COUNTIF($L$8:$L19,リスト!$V$16),IF($L19=リスト!$V$17,COUNTIF($L$8:$L19,リスト!$V$17),"")))))))))))))))),"")</f>
        <v/>
      </c>
    </row>
    <row r="20" spans="1:30" s="15" customFormat="1" ht="33" customHeight="1" x14ac:dyDescent="0.55000000000000004">
      <c r="A20" s="22">
        <v>53</v>
      </c>
      <c r="B20" s="31"/>
      <c r="C20" s="31"/>
      <c r="D20" s="32"/>
      <c r="E20" s="32"/>
      <c r="F20" s="22">
        <f>IF($D20&gt;3,IF($I$3=リスト!$A$3,"附属高松",IF($I$3=リスト!$A$75,"附属坂出",$I$3)),)</f>
        <v>0</v>
      </c>
      <c r="G20" s="33"/>
      <c r="H20" s="32"/>
      <c r="I20" s="33"/>
      <c r="J20" s="32"/>
      <c r="K20" s="33"/>
      <c r="L20" s="32"/>
      <c r="M20" s="33"/>
      <c r="N20" s="15" t="str">
        <f t="shared" si="0"/>
        <v/>
      </c>
      <c r="O20" s="15" t="str">
        <f t="shared" si="1"/>
        <v/>
      </c>
      <c r="AC20" s="15" t="str">
        <f>IF($E20="男",IF($L20=リスト!$V$2,COUNTIF($L$8:$L20,リスト!$V$2),IF($L20=リスト!$V$3,COUNTIF($L$8:$L20,リスト!$V$3),IF($L20=リスト!$V$4,COUNTIF($L$8:$L20,リスト!$V$4),IF($L20=リスト!$V$5,COUNTIF($L$8:$L20,リスト!$V$5),IF($L20=リスト!$V$6,COUNTIF($L$8:$L20,リスト!$V$6),IF($L20=リスト!$V$7,COUNTIF($L$8:$L20,リスト!$V$7),IF($L20=リスト!$V$8,COUNTIF($L$8:$L20,リスト!$V$8),IF($L20=リスト!$V$9,COUNTIF($L$8:$L20,リスト!$V$9),IF($L20=リスト!$V$10,COUNTIF($L$8:$L20,リスト!$V$10),IF($L20=リスト!$V$11,COUNTIF($L$8:$L20,リスト!$V$11),IF($L20=リスト!$V$12,COUNTIF($L$8:$L20,リスト!$V$12),IF($L20=リスト!$V$13,COUNTIF($L$8:$L20,リスト!$V$13),IF($L20=リスト!$V$14,COUNTIF($L$8:$L20,リスト!$V$14),IF($L20=リスト!$V$15,COUNTIF($L$8:$L20,リスト!$V$15),IF($L20=リスト!$V$16,COUNTIF($L$8:$L20,リスト!$V$16),IF($L20=リスト!$V$17,COUNTIF($L$8:$L20,リスト!$V$17),"")))))))))))))))),"")</f>
        <v/>
      </c>
      <c r="AD20" s="15" t="str">
        <f>IF($E20="女",IF($L20=リスト!$V$2,COUNTIF($L$8:$L20,リスト!$V$2),IF($L20=リスト!$V$3,COUNTIF($L$8:$L20,リスト!$V$3),IF($L20=リスト!$V$4,COUNTIF($L$8:$L20,リスト!$V$4),IF($L20=リスト!$V$5,COUNTIF($L$8:$L20,リスト!$V$5),IF($L20=リスト!$V$6,COUNTIF($L$8:$L20,リスト!$V$6),IF($L20=リスト!$V$7,COUNTIF($L$8:$L20,リスト!$V$7),IF($L20=リスト!$V$8,COUNTIF($L$8:$L20,リスト!$V$8),IF($L20=リスト!$V$9,COUNTIF($L$8:$L20,リスト!$V$9),IF($L20=リスト!$V$10,COUNTIF($L$8:$L20,リスト!$V$10),IF($L20=リスト!$V$11,COUNTIF($L$8:$L20,リスト!$V$11),IF($L20=リスト!$V$12,COUNTIF($L$8:$L20,リスト!$V$12),IF($L20=リスト!$V$13,COUNTIF($L$8:$L20,リスト!$V$13),IF($L20=リスト!$V$14,COUNTIF($L$8:$L20,リスト!$V$14),IF($L20=リスト!$V$15,COUNTIF($L$8:$L20,リスト!$V$15),IF($L20=リスト!$V$16,COUNTIF($L$8:$L20,リスト!$V$16),IF($L20=リスト!$V$17,COUNTIF($L$8:$L20,リスト!$V$17),"")))))))))))))))),"")</f>
        <v/>
      </c>
    </row>
    <row r="21" spans="1:30" s="15" customFormat="1" ht="33" customHeight="1" x14ac:dyDescent="0.55000000000000004">
      <c r="A21" s="22">
        <v>54</v>
      </c>
      <c r="B21" s="31"/>
      <c r="C21" s="31"/>
      <c r="D21" s="32"/>
      <c r="E21" s="32"/>
      <c r="F21" s="22">
        <f>IF($D21&gt;3,IF($I$3=リスト!$A$3,"附属高松",IF($I$3=リスト!$A$75,"附属坂出",$I$3)),)</f>
        <v>0</v>
      </c>
      <c r="G21" s="33"/>
      <c r="H21" s="32"/>
      <c r="I21" s="33"/>
      <c r="J21" s="32"/>
      <c r="K21" s="33"/>
      <c r="L21" s="32"/>
      <c r="M21" s="33"/>
      <c r="N21" s="15" t="str">
        <f t="shared" si="0"/>
        <v/>
      </c>
      <c r="O21" s="15" t="str">
        <f t="shared" si="1"/>
        <v/>
      </c>
      <c r="AC21" s="15" t="str">
        <f>IF($E21="男",IF($L21=リスト!$V$2,COUNTIF($L$8:$L21,リスト!$V$2),IF($L21=リスト!$V$3,COUNTIF($L$8:$L21,リスト!$V$3),IF($L21=リスト!$V$4,COUNTIF($L$8:$L21,リスト!$V$4),IF($L21=リスト!$V$5,COUNTIF($L$8:$L21,リスト!$V$5),IF($L21=リスト!$V$6,COUNTIF($L$8:$L21,リスト!$V$6),IF($L21=リスト!$V$7,COUNTIF($L$8:$L21,リスト!$V$7),IF($L21=リスト!$V$8,COUNTIF($L$8:$L21,リスト!$V$8),IF($L21=リスト!$V$9,COUNTIF($L$8:$L21,リスト!$V$9),IF($L21=リスト!$V$10,COUNTIF($L$8:$L21,リスト!$V$10),IF($L21=リスト!$V$11,COUNTIF($L$8:$L21,リスト!$V$11),IF($L21=リスト!$V$12,COUNTIF($L$8:$L21,リスト!$V$12),IF($L21=リスト!$V$13,COUNTIF($L$8:$L21,リスト!$V$13),IF($L21=リスト!$V$14,COUNTIF($L$8:$L21,リスト!$V$14),IF($L21=リスト!$V$15,COUNTIF($L$8:$L21,リスト!$V$15),IF($L21=リスト!$V$16,COUNTIF($L$8:$L21,リスト!$V$16),IF($L21=リスト!$V$17,COUNTIF($L$8:$L21,リスト!$V$17),"")))))))))))))))),"")</f>
        <v/>
      </c>
      <c r="AD21" s="15" t="str">
        <f>IF($E21="女",IF($L21=リスト!$V$2,COUNTIF($L$8:$L21,リスト!$V$2),IF($L21=リスト!$V$3,COUNTIF($L$8:$L21,リスト!$V$3),IF($L21=リスト!$V$4,COUNTIF($L$8:$L21,リスト!$V$4),IF($L21=リスト!$V$5,COUNTIF($L$8:$L21,リスト!$V$5),IF($L21=リスト!$V$6,COUNTIF($L$8:$L21,リスト!$V$6),IF($L21=リスト!$V$7,COUNTIF($L$8:$L21,リスト!$V$7),IF($L21=リスト!$V$8,COUNTIF($L$8:$L21,リスト!$V$8),IF($L21=リスト!$V$9,COUNTIF($L$8:$L21,リスト!$V$9),IF($L21=リスト!$V$10,COUNTIF($L$8:$L21,リスト!$V$10),IF($L21=リスト!$V$11,COUNTIF($L$8:$L21,リスト!$V$11),IF($L21=リスト!$V$12,COUNTIF($L$8:$L21,リスト!$V$12),IF($L21=リスト!$V$13,COUNTIF($L$8:$L21,リスト!$V$13),IF($L21=リスト!$V$14,COUNTIF($L$8:$L21,リスト!$V$14),IF($L21=リスト!$V$15,COUNTIF($L$8:$L21,リスト!$V$15),IF($L21=リスト!$V$16,COUNTIF($L$8:$L21,リスト!$V$16),IF($L21=リスト!$V$17,COUNTIF($L$8:$L21,リスト!$V$17),"")))))))))))))))),"")</f>
        <v/>
      </c>
    </row>
    <row r="22" spans="1:30" s="15" customFormat="1" ht="33" customHeight="1" x14ac:dyDescent="0.55000000000000004">
      <c r="A22" s="22">
        <v>55</v>
      </c>
      <c r="B22" s="31"/>
      <c r="C22" s="31"/>
      <c r="D22" s="32"/>
      <c r="E22" s="32"/>
      <c r="F22" s="22">
        <f>IF($D22&gt;3,IF($I$3=リスト!$A$3,"附属高松",IF($I$3=リスト!$A$75,"附属坂出",$I$3)),)</f>
        <v>0</v>
      </c>
      <c r="G22" s="33"/>
      <c r="H22" s="32"/>
      <c r="I22" s="33"/>
      <c r="J22" s="32"/>
      <c r="K22" s="33"/>
      <c r="L22" s="32"/>
      <c r="M22" s="33"/>
      <c r="N22" s="15" t="str">
        <f t="shared" si="0"/>
        <v/>
      </c>
      <c r="O22" s="15" t="str">
        <f t="shared" si="1"/>
        <v/>
      </c>
      <c r="AC22" s="15" t="str">
        <f>IF($E22="男",IF($L22=リスト!$V$2,COUNTIF($L$8:$L22,リスト!$V$2),IF($L22=リスト!$V$3,COUNTIF($L$8:$L22,リスト!$V$3),IF($L22=リスト!$V$4,COUNTIF($L$8:$L22,リスト!$V$4),IF($L22=リスト!$V$5,COUNTIF($L$8:$L22,リスト!$V$5),IF($L22=リスト!$V$6,COUNTIF($L$8:$L22,リスト!$V$6),IF($L22=リスト!$V$7,COUNTIF($L$8:$L22,リスト!$V$7),IF($L22=リスト!$V$8,COUNTIF($L$8:$L22,リスト!$V$8),IF($L22=リスト!$V$9,COUNTIF($L$8:$L22,リスト!$V$9),IF($L22=リスト!$V$10,COUNTIF($L$8:$L22,リスト!$V$10),IF($L22=リスト!$V$11,COUNTIF($L$8:$L22,リスト!$V$11),IF($L22=リスト!$V$12,COUNTIF($L$8:$L22,リスト!$V$12),IF($L22=リスト!$V$13,COUNTIF($L$8:$L22,リスト!$V$13),IF($L22=リスト!$V$14,COUNTIF($L$8:$L22,リスト!$V$14),IF($L22=リスト!$V$15,COUNTIF($L$8:$L22,リスト!$V$15),IF($L22=リスト!$V$16,COUNTIF($L$8:$L22,リスト!$V$16),IF($L22=リスト!$V$17,COUNTIF($L$8:$L22,リスト!$V$17),"")))))))))))))))),"")</f>
        <v/>
      </c>
      <c r="AD22" s="15" t="str">
        <f>IF($E22="女",IF($L22=リスト!$V$2,COUNTIF($L$8:$L22,リスト!$V$2),IF($L22=リスト!$V$3,COUNTIF($L$8:$L22,リスト!$V$3),IF($L22=リスト!$V$4,COUNTIF($L$8:$L22,リスト!$V$4),IF($L22=リスト!$V$5,COUNTIF($L$8:$L22,リスト!$V$5),IF($L22=リスト!$V$6,COUNTIF($L$8:$L22,リスト!$V$6),IF($L22=リスト!$V$7,COUNTIF($L$8:$L22,リスト!$V$7),IF($L22=リスト!$V$8,COUNTIF($L$8:$L22,リスト!$V$8),IF($L22=リスト!$V$9,COUNTIF($L$8:$L22,リスト!$V$9),IF($L22=リスト!$V$10,COUNTIF($L$8:$L22,リスト!$V$10),IF($L22=リスト!$V$11,COUNTIF($L$8:$L22,リスト!$V$11),IF($L22=リスト!$V$12,COUNTIF($L$8:$L22,リスト!$V$12),IF($L22=リスト!$V$13,COUNTIF($L$8:$L22,リスト!$V$13),IF($L22=リスト!$V$14,COUNTIF($L$8:$L22,リスト!$V$14),IF($L22=リスト!$V$15,COUNTIF($L$8:$L22,リスト!$V$15),IF($L22=リスト!$V$16,COUNTIF($L$8:$L22,リスト!$V$16),IF($L22=リスト!$V$17,COUNTIF($L$8:$L22,リスト!$V$17),"")))))))))))))))),"")</f>
        <v/>
      </c>
    </row>
    <row r="23" spans="1:30" s="15" customFormat="1" ht="33" customHeight="1" x14ac:dyDescent="0.55000000000000004">
      <c r="A23" s="22">
        <v>56</v>
      </c>
      <c r="B23" s="31"/>
      <c r="C23" s="31"/>
      <c r="D23" s="32"/>
      <c r="E23" s="32"/>
      <c r="F23" s="22">
        <f>IF($D23&gt;3,IF($I$3=リスト!$A$3,"附属高松",IF($I$3=リスト!$A$75,"附属坂出",$I$3)),)</f>
        <v>0</v>
      </c>
      <c r="G23" s="33"/>
      <c r="H23" s="32"/>
      <c r="I23" s="33"/>
      <c r="J23" s="32"/>
      <c r="K23" s="33"/>
      <c r="L23" s="32"/>
      <c r="M23" s="33"/>
      <c r="N23" s="15" t="str">
        <f t="shared" si="0"/>
        <v/>
      </c>
      <c r="O23" s="15" t="str">
        <f t="shared" si="1"/>
        <v/>
      </c>
      <c r="AC23" s="15" t="str">
        <f>IF($E23="男",IF($L23=リスト!$V$2,COUNTIF($L$8:$L23,リスト!$V$2),IF($L23=リスト!$V$3,COUNTIF($L$8:$L23,リスト!$V$3),IF($L23=リスト!$V$4,COUNTIF($L$8:$L23,リスト!$V$4),IF($L23=リスト!$V$5,COUNTIF($L$8:$L23,リスト!$V$5),IF($L23=リスト!$V$6,COUNTIF($L$8:$L23,リスト!$V$6),IF($L23=リスト!$V$7,COUNTIF($L$8:$L23,リスト!$V$7),IF($L23=リスト!$V$8,COUNTIF($L$8:$L23,リスト!$V$8),IF($L23=リスト!$V$9,COUNTIF($L$8:$L23,リスト!$V$9),IF($L23=リスト!$V$10,COUNTIF($L$8:$L23,リスト!$V$10),IF($L23=リスト!$V$11,COUNTIF($L$8:$L23,リスト!$V$11),IF($L23=リスト!$V$12,COUNTIF($L$8:$L23,リスト!$V$12),IF($L23=リスト!$V$13,COUNTIF($L$8:$L23,リスト!$V$13),IF($L23=リスト!$V$14,COUNTIF($L$8:$L23,リスト!$V$14),IF($L23=リスト!$V$15,COUNTIF($L$8:$L23,リスト!$V$15),IF($L23=リスト!$V$16,COUNTIF($L$8:$L23,リスト!$V$16),IF($L23=リスト!$V$17,COUNTIF($L$8:$L23,リスト!$V$17),"")))))))))))))))),"")</f>
        <v/>
      </c>
      <c r="AD23" s="15" t="str">
        <f>IF($E23="女",IF($L23=リスト!$V$2,COUNTIF($L$8:$L23,リスト!$V$2),IF($L23=リスト!$V$3,COUNTIF($L$8:$L23,リスト!$V$3),IF($L23=リスト!$V$4,COUNTIF($L$8:$L23,リスト!$V$4),IF($L23=リスト!$V$5,COUNTIF($L$8:$L23,リスト!$V$5),IF($L23=リスト!$V$6,COUNTIF($L$8:$L23,リスト!$V$6),IF($L23=リスト!$V$7,COUNTIF($L$8:$L23,リスト!$V$7),IF($L23=リスト!$V$8,COUNTIF($L$8:$L23,リスト!$V$8),IF($L23=リスト!$V$9,COUNTIF($L$8:$L23,リスト!$V$9),IF($L23=リスト!$V$10,COUNTIF($L$8:$L23,リスト!$V$10),IF($L23=リスト!$V$11,COUNTIF($L$8:$L23,リスト!$V$11),IF($L23=リスト!$V$12,COUNTIF($L$8:$L23,リスト!$V$12),IF($L23=リスト!$V$13,COUNTIF($L$8:$L23,リスト!$V$13),IF($L23=リスト!$V$14,COUNTIF($L$8:$L23,リスト!$V$14),IF($L23=リスト!$V$15,COUNTIF($L$8:$L23,リスト!$V$15),IF($L23=リスト!$V$16,COUNTIF($L$8:$L23,リスト!$V$16),IF($L23=リスト!$V$17,COUNTIF($L$8:$L23,リスト!$V$17),"")))))))))))))))),"")</f>
        <v/>
      </c>
    </row>
    <row r="24" spans="1:30" s="15" customFormat="1" ht="33" customHeight="1" x14ac:dyDescent="0.55000000000000004">
      <c r="A24" s="22">
        <v>57</v>
      </c>
      <c r="B24" s="31"/>
      <c r="C24" s="31"/>
      <c r="D24" s="32"/>
      <c r="E24" s="32"/>
      <c r="F24" s="22">
        <f>IF($D24&gt;3,IF($I$3=リスト!$A$3,"附属高松",IF($I$3=リスト!$A$75,"附属坂出",$I$3)),)</f>
        <v>0</v>
      </c>
      <c r="G24" s="33"/>
      <c r="H24" s="32"/>
      <c r="I24" s="33"/>
      <c r="J24" s="32"/>
      <c r="K24" s="33"/>
      <c r="L24" s="32"/>
      <c r="M24" s="33"/>
      <c r="N24" s="15" t="str">
        <f t="shared" si="0"/>
        <v/>
      </c>
      <c r="O24" s="15" t="str">
        <f t="shared" si="1"/>
        <v/>
      </c>
      <c r="AC24" s="15" t="str">
        <f>IF($E24="男",IF($L24=リスト!$V$2,COUNTIF($L$8:$L24,リスト!$V$2),IF($L24=リスト!$V$3,COUNTIF($L$8:$L24,リスト!$V$3),IF($L24=リスト!$V$4,COUNTIF($L$8:$L24,リスト!$V$4),IF($L24=リスト!$V$5,COUNTIF($L$8:$L24,リスト!$V$5),IF($L24=リスト!$V$6,COUNTIF($L$8:$L24,リスト!$V$6),IF($L24=リスト!$V$7,COUNTIF($L$8:$L24,リスト!$V$7),IF($L24=リスト!$V$8,COUNTIF($L$8:$L24,リスト!$V$8),IF($L24=リスト!$V$9,COUNTIF($L$8:$L24,リスト!$V$9),IF($L24=リスト!$V$10,COUNTIF($L$8:$L24,リスト!$V$10),IF($L24=リスト!$V$11,COUNTIF($L$8:$L24,リスト!$V$11),IF($L24=リスト!$V$12,COUNTIF($L$8:$L24,リスト!$V$12),IF($L24=リスト!$V$13,COUNTIF($L$8:$L24,リスト!$V$13),IF($L24=リスト!$V$14,COUNTIF($L$8:$L24,リスト!$V$14),IF($L24=リスト!$V$15,COUNTIF($L$8:$L24,リスト!$V$15),IF($L24=リスト!$V$16,COUNTIF($L$8:$L24,リスト!$V$16),IF($L24=リスト!$V$17,COUNTIF($L$8:$L24,リスト!$V$17),"")))))))))))))))),"")</f>
        <v/>
      </c>
      <c r="AD24" s="15" t="str">
        <f>IF($E24="女",IF($L24=リスト!$V$2,COUNTIF($L$8:$L24,リスト!$V$2),IF($L24=リスト!$V$3,COUNTIF($L$8:$L24,リスト!$V$3),IF($L24=リスト!$V$4,COUNTIF($L$8:$L24,リスト!$V$4),IF($L24=リスト!$V$5,COUNTIF($L$8:$L24,リスト!$V$5),IF($L24=リスト!$V$6,COUNTIF($L$8:$L24,リスト!$V$6),IF($L24=リスト!$V$7,COUNTIF($L$8:$L24,リスト!$V$7),IF($L24=リスト!$V$8,COUNTIF($L$8:$L24,リスト!$V$8),IF($L24=リスト!$V$9,COUNTIF($L$8:$L24,リスト!$V$9),IF($L24=リスト!$V$10,COUNTIF($L$8:$L24,リスト!$V$10),IF($L24=リスト!$V$11,COUNTIF($L$8:$L24,リスト!$V$11),IF($L24=リスト!$V$12,COUNTIF($L$8:$L24,リスト!$V$12),IF($L24=リスト!$V$13,COUNTIF($L$8:$L24,リスト!$V$13),IF($L24=リスト!$V$14,COUNTIF($L$8:$L24,リスト!$V$14),IF($L24=リスト!$V$15,COUNTIF($L$8:$L24,リスト!$V$15),IF($L24=リスト!$V$16,COUNTIF($L$8:$L24,リスト!$V$16),IF($L24=リスト!$V$17,COUNTIF($L$8:$L24,リスト!$V$17),"")))))))))))))))),"")</f>
        <v/>
      </c>
    </row>
    <row r="25" spans="1:30" s="15" customFormat="1" ht="33" customHeight="1" x14ac:dyDescent="0.55000000000000004">
      <c r="A25" s="22">
        <v>58</v>
      </c>
      <c r="B25" s="31"/>
      <c r="C25" s="31"/>
      <c r="D25" s="32"/>
      <c r="E25" s="32"/>
      <c r="F25" s="22">
        <f>IF($D25&gt;3,IF($I$3=リスト!$A$3,"附属高松",IF($I$3=リスト!$A$75,"附属坂出",$I$3)),)</f>
        <v>0</v>
      </c>
      <c r="G25" s="33"/>
      <c r="H25" s="32"/>
      <c r="I25" s="33"/>
      <c r="J25" s="32"/>
      <c r="K25" s="33"/>
      <c r="L25" s="32"/>
      <c r="M25" s="33"/>
      <c r="N25" s="15" t="str">
        <f t="shared" si="0"/>
        <v/>
      </c>
      <c r="O25" s="15" t="str">
        <f t="shared" si="1"/>
        <v/>
      </c>
      <c r="AC25" s="15" t="str">
        <f>IF($E25="男",IF($L25=リスト!$V$2,COUNTIF($L$8:$L25,リスト!$V$2),IF($L25=リスト!$V$3,COUNTIF($L$8:$L25,リスト!$V$3),IF($L25=リスト!$V$4,COUNTIF($L$8:$L25,リスト!$V$4),IF($L25=リスト!$V$5,COUNTIF($L$8:$L25,リスト!$V$5),IF($L25=リスト!$V$6,COUNTIF($L$8:$L25,リスト!$V$6),IF($L25=リスト!$V$7,COUNTIF($L$8:$L25,リスト!$V$7),IF($L25=リスト!$V$8,COUNTIF($L$8:$L25,リスト!$V$8),IF($L25=リスト!$V$9,COUNTIF($L$8:$L25,リスト!$V$9),IF($L25=リスト!$V$10,COUNTIF($L$8:$L25,リスト!$V$10),IF($L25=リスト!$V$11,COUNTIF($L$8:$L25,リスト!$V$11),IF($L25=リスト!$V$12,COUNTIF($L$8:$L25,リスト!$V$12),IF($L25=リスト!$V$13,COUNTIF($L$8:$L25,リスト!$V$13),IF($L25=リスト!$V$14,COUNTIF($L$8:$L25,リスト!$V$14),IF($L25=リスト!$V$15,COUNTIF($L$8:$L25,リスト!$V$15),IF($L25=リスト!$V$16,COUNTIF($L$8:$L25,リスト!$V$16),IF($L25=リスト!$V$17,COUNTIF($L$8:$L25,リスト!$V$17),"")))))))))))))))),"")</f>
        <v/>
      </c>
      <c r="AD25" s="15" t="str">
        <f>IF($E25="女",IF($L25=リスト!$V$2,COUNTIF($L$8:$L25,リスト!$V$2),IF($L25=リスト!$V$3,COUNTIF($L$8:$L25,リスト!$V$3),IF($L25=リスト!$V$4,COUNTIF($L$8:$L25,リスト!$V$4),IF($L25=リスト!$V$5,COUNTIF($L$8:$L25,リスト!$V$5),IF($L25=リスト!$V$6,COUNTIF($L$8:$L25,リスト!$V$6),IF($L25=リスト!$V$7,COUNTIF($L$8:$L25,リスト!$V$7),IF($L25=リスト!$V$8,COUNTIF($L$8:$L25,リスト!$V$8),IF($L25=リスト!$V$9,COUNTIF($L$8:$L25,リスト!$V$9),IF($L25=リスト!$V$10,COUNTIF($L$8:$L25,リスト!$V$10),IF($L25=リスト!$V$11,COUNTIF($L$8:$L25,リスト!$V$11),IF($L25=リスト!$V$12,COUNTIF($L$8:$L25,リスト!$V$12),IF($L25=リスト!$V$13,COUNTIF($L$8:$L25,リスト!$V$13),IF($L25=リスト!$V$14,COUNTIF($L$8:$L25,リスト!$V$14),IF($L25=リスト!$V$15,COUNTIF($L$8:$L25,リスト!$V$15),IF($L25=リスト!$V$16,COUNTIF($L$8:$L25,リスト!$V$16),IF($L25=リスト!$V$17,COUNTIF($L$8:$L25,リスト!$V$17),"")))))))))))))))),"")</f>
        <v/>
      </c>
    </row>
    <row r="26" spans="1:30" s="15" customFormat="1" ht="33" customHeight="1" x14ac:dyDescent="0.55000000000000004">
      <c r="A26" s="22">
        <v>59</v>
      </c>
      <c r="B26" s="31"/>
      <c r="C26" s="31"/>
      <c r="D26" s="32"/>
      <c r="E26" s="32"/>
      <c r="F26" s="22">
        <f>IF($D26&gt;3,IF($I$3=リスト!$A$3,"附属高松",IF($I$3=リスト!$A$75,"附属坂出",$I$3)),)</f>
        <v>0</v>
      </c>
      <c r="G26" s="33"/>
      <c r="H26" s="32"/>
      <c r="I26" s="33"/>
      <c r="J26" s="32"/>
      <c r="K26" s="33"/>
      <c r="L26" s="32"/>
      <c r="M26" s="33"/>
      <c r="N26" s="15" t="str">
        <f t="shared" si="0"/>
        <v/>
      </c>
      <c r="O26" s="15" t="str">
        <f t="shared" si="1"/>
        <v/>
      </c>
      <c r="AC26" s="15" t="str">
        <f>IF($E26="男",IF($L26=リスト!$V$2,COUNTIF($L$8:$L26,リスト!$V$2),IF($L26=リスト!$V$3,COUNTIF($L$8:$L26,リスト!$V$3),IF($L26=リスト!$V$4,COUNTIF($L$8:$L26,リスト!$V$4),IF($L26=リスト!$V$5,COUNTIF($L$8:$L26,リスト!$V$5),IF($L26=リスト!$V$6,COUNTIF($L$8:$L26,リスト!$V$6),IF($L26=リスト!$V$7,COUNTIF($L$8:$L26,リスト!$V$7),IF($L26=リスト!$V$8,COUNTIF($L$8:$L26,リスト!$V$8),IF($L26=リスト!$V$9,COUNTIF($L$8:$L26,リスト!$V$9),IF($L26=リスト!$V$10,COUNTIF($L$8:$L26,リスト!$V$10),IF($L26=リスト!$V$11,COUNTIF($L$8:$L26,リスト!$V$11),IF($L26=リスト!$V$12,COUNTIF($L$8:$L26,リスト!$V$12),IF($L26=リスト!$V$13,COUNTIF($L$8:$L26,リスト!$V$13),IF($L26=リスト!$V$14,COUNTIF($L$8:$L26,リスト!$V$14),IF($L26=リスト!$V$15,COUNTIF($L$8:$L26,リスト!$V$15),IF($L26=リスト!$V$16,COUNTIF($L$8:$L26,リスト!$V$16),IF($L26=リスト!$V$17,COUNTIF($L$8:$L26,リスト!$V$17),"")))))))))))))))),"")</f>
        <v/>
      </c>
      <c r="AD26" s="15" t="str">
        <f>IF($E26="女",IF($L26=リスト!$V$2,COUNTIF($L$8:$L26,リスト!$V$2),IF($L26=リスト!$V$3,COUNTIF($L$8:$L26,リスト!$V$3),IF($L26=リスト!$V$4,COUNTIF($L$8:$L26,リスト!$V$4),IF($L26=リスト!$V$5,COUNTIF($L$8:$L26,リスト!$V$5),IF($L26=リスト!$V$6,COUNTIF($L$8:$L26,リスト!$V$6),IF($L26=リスト!$V$7,COUNTIF($L$8:$L26,リスト!$V$7),IF($L26=リスト!$V$8,COUNTIF($L$8:$L26,リスト!$V$8),IF($L26=リスト!$V$9,COUNTIF($L$8:$L26,リスト!$V$9),IF($L26=リスト!$V$10,COUNTIF($L$8:$L26,リスト!$V$10),IF($L26=リスト!$V$11,COUNTIF($L$8:$L26,リスト!$V$11),IF($L26=リスト!$V$12,COUNTIF($L$8:$L26,リスト!$V$12),IF($L26=リスト!$V$13,COUNTIF($L$8:$L26,リスト!$V$13),IF($L26=リスト!$V$14,COUNTIF($L$8:$L26,リスト!$V$14),IF($L26=リスト!$V$15,COUNTIF($L$8:$L26,リスト!$V$15),IF($L26=リスト!$V$16,COUNTIF($L$8:$L26,リスト!$V$16),IF($L26=リスト!$V$17,COUNTIF($L$8:$L26,リスト!$V$17),"")))))))))))))))),"")</f>
        <v/>
      </c>
    </row>
    <row r="27" spans="1:30" s="15" customFormat="1" ht="33" customHeight="1" x14ac:dyDescent="0.55000000000000004">
      <c r="A27" s="22">
        <v>60</v>
      </c>
      <c r="B27" s="31"/>
      <c r="C27" s="31"/>
      <c r="D27" s="32"/>
      <c r="E27" s="32"/>
      <c r="F27" s="22">
        <f>IF($D27&gt;3,IF($I$3=リスト!$A$3,"附属高松",IF($I$3=リスト!$A$75,"附属坂出",$I$3)),)</f>
        <v>0</v>
      </c>
      <c r="G27" s="33"/>
      <c r="H27" s="32"/>
      <c r="I27" s="33"/>
      <c r="J27" s="32"/>
      <c r="K27" s="33"/>
      <c r="L27" s="32"/>
      <c r="M27" s="33"/>
      <c r="N27" s="15" t="str">
        <f t="shared" si="0"/>
        <v/>
      </c>
      <c r="O27" s="15" t="str">
        <f t="shared" si="1"/>
        <v/>
      </c>
      <c r="AC27" s="15" t="str">
        <f>IF($E27="男",IF($L27=リスト!$V$2,COUNTIF($L$8:$L27,リスト!$V$2),IF($L27=リスト!$V$3,COUNTIF($L$8:$L27,リスト!$V$3),IF($L27=リスト!$V$4,COUNTIF($L$8:$L27,リスト!$V$4),IF($L27=リスト!$V$5,COUNTIF($L$8:$L27,リスト!$V$5),IF($L27=リスト!$V$6,COUNTIF($L$8:$L27,リスト!$V$6),IF($L27=リスト!$V$7,COUNTIF($L$8:$L27,リスト!$V$7),IF($L27=リスト!$V$8,COUNTIF($L$8:$L27,リスト!$V$8),IF($L27=リスト!$V$9,COUNTIF($L$8:$L27,リスト!$V$9),IF($L27=リスト!$V$10,COUNTIF($L$8:$L27,リスト!$V$10),IF($L27=リスト!$V$11,COUNTIF($L$8:$L27,リスト!$V$11),IF($L27=リスト!$V$12,COUNTIF($L$8:$L27,リスト!$V$12),IF($L27=リスト!$V$13,COUNTIF($L$8:$L27,リスト!$V$13),IF($L27=リスト!$V$14,COUNTIF($L$8:$L27,リスト!$V$14),IF($L27=リスト!$V$15,COUNTIF($L$8:$L27,リスト!$V$15),IF($L27=リスト!$V$16,COUNTIF($L$8:$L27,リスト!$V$16),IF($L27=リスト!$V$17,COUNTIF($L$8:$L27,リスト!$V$17),"")))))))))))))))),"")</f>
        <v/>
      </c>
      <c r="AD27" s="15" t="str">
        <f>IF($E27="女",IF($L27=リスト!$V$2,COUNTIF($L$8:$L27,リスト!$V$2),IF($L27=リスト!$V$3,COUNTIF($L$8:$L27,リスト!$V$3),IF($L27=リスト!$V$4,COUNTIF($L$8:$L27,リスト!$V$4),IF($L27=リスト!$V$5,COUNTIF($L$8:$L27,リスト!$V$5),IF($L27=リスト!$V$6,COUNTIF($L$8:$L27,リスト!$V$6),IF($L27=リスト!$V$7,COUNTIF($L$8:$L27,リスト!$V$7),IF($L27=リスト!$V$8,COUNTIF($L$8:$L27,リスト!$V$8),IF($L27=リスト!$V$9,COUNTIF($L$8:$L27,リスト!$V$9),IF($L27=リスト!$V$10,COUNTIF($L$8:$L27,リスト!$V$10),IF($L27=リスト!$V$11,COUNTIF($L$8:$L27,リスト!$V$11),IF($L27=リスト!$V$12,COUNTIF($L$8:$L27,リスト!$V$12),IF($L27=リスト!$V$13,COUNTIF($L$8:$L27,リスト!$V$13),IF($L27=リスト!$V$14,COUNTIF($L$8:$L27,リスト!$V$14),IF($L27=リスト!$V$15,COUNTIF($L$8:$L27,リスト!$V$15),IF($L27=リスト!$V$16,COUNTIF($L$8:$L27,リスト!$V$16),IF($L27=リスト!$V$17,COUNTIF($L$8:$L27,リスト!$V$17),"")))))))))))))))),"")</f>
        <v/>
      </c>
    </row>
    <row r="28" spans="1:30" s="15" customFormat="1" ht="33" customHeight="1" x14ac:dyDescent="0.55000000000000004">
      <c r="A28" s="22">
        <v>61</v>
      </c>
      <c r="B28" s="31"/>
      <c r="C28" s="31"/>
      <c r="D28" s="32"/>
      <c r="E28" s="32"/>
      <c r="F28" s="22">
        <f>IF($D28&gt;3,IF($I$3=リスト!$A$3,"附属高松",IF($I$3=リスト!$A$75,"附属坂出",$I$3)),)</f>
        <v>0</v>
      </c>
      <c r="G28" s="33"/>
      <c r="H28" s="32"/>
      <c r="I28" s="33"/>
      <c r="J28" s="32"/>
      <c r="K28" s="33"/>
      <c r="L28" s="32"/>
      <c r="M28" s="33"/>
      <c r="N28" s="15" t="str">
        <f t="shared" si="0"/>
        <v/>
      </c>
      <c r="O28" s="15" t="str">
        <f t="shared" si="1"/>
        <v/>
      </c>
      <c r="AC28" s="15" t="str">
        <f>IF($E28="男",IF($L28=リスト!$V$2,COUNTIF($L$8:$L28,リスト!$V$2),IF($L28=リスト!$V$3,COUNTIF($L$8:$L28,リスト!$V$3),IF($L28=リスト!$V$4,COUNTIF($L$8:$L28,リスト!$V$4),IF($L28=リスト!$V$5,COUNTIF($L$8:$L28,リスト!$V$5),IF($L28=リスト!$V$6,COUNTIF($L$8:$L28,リスト!$V$6),IF($L28=リスト!$V$7,COUNTIF($L$8:$L28,リスト!$V$7),IF($L28=リスト!$V$8,COUNTIF($L$8:$L28,リスト!$V$8),IF($L28=リスト!$V$9,COUNTIF($L$8:$L28,リスト!$V$9),IF($L28=リスト!$V$10,COUNTIF($L$8:$L28,リスト!$V$10),IF($L28=リスト!$V$11,COUNTIF($L$8:$L28,リスト!$V$11),IF($L28=リスト!$V$12,COUNTIF($L$8:$L28,リスト!$V$12),IF($L28=リスト!$V$13,COUNTIF($L$8:$L28,リスト!$V$13),IF($L28=リスト!$V$14,COUNTIF($L$8:$L28,リスト!$V$14),IF($L28=リスト!$V$15,COUNTIF($L$8:$L28,リスト!$V$15),IF($L28=リスト!$V$16,COUNTIF($L$8:$L28,リスト!$V$16),IF($L28=リスト!$V$17,COUNTIF($L$8:$L28,リスト!$V$17),"")))))))))))))))),"")</f>
        <v/>
      </c>
      <c r="AD28" s="15" t="str">
        <f>IF($E28="女",IF($L28=リスト!$V$2,COUNTIF($L$8:$L28,リスト!$V$2),IF($L28=リスト!$V$3,COUNTIF($L$8:$L28,リスト!$V$3),IF($L28=リスト!$V$4,COUNTIF($L$8:$L28,リスト!$V$4),IF($L28=リスト!$V$5,COUNTIF($L$8:$L28,リスト!$V$5),IF($L28=リスト!$V$6,COUNTIF($L$8:$L28,リスト!$V$6),IF($L28=リスト!$V$7,COUNTIF($L$8:$L28,リスト!$V$7),IF($L28=リスト!$V$8,COUNTIF($L$8:$L28,リスト!$V$8),IF($L28=リスト!$V$9,COUNTIF($L$8:$L28,リスト!$V$9),IF($L28=リスト!$V$10,COUNTIF($L$8:$L28,リスト!$V$10),IF($L28=リスト!$V$11,COUNTIF($L$8:$L28,リスト!$V$11),IF($L28=リスト!$V$12,COUNTIF($L$8:$L28,リスト!$V$12),IF($L28=リスト!$V$13,COUNTIF($L$8:$L28,リスト!$V$13),IF($L28=リスト!$V$14,COUNTIF($L$8:$L28,リスト!$V$14),IF($L28=リスト!$V$15,COUNTIF($L$8:$L28,リスト!$V$15),IF($L28=リスト!$V$16,COUNTIF($L$8:$L28,リスト!$V$16),IF($L28=リスト!$V$17,COUNTIF($L$8:$L28,リスト!$V$17),"")))))))))))))))),"")</f>
        <v/>
      </c>
    </row>
    <row r="29" spans="1:30" s="15" customFormat="1" ht="33" customHeight="1" x14ac:dyDescent="0.55000000000000004">
      <c r="A29" s="22">
        <v>62</v>
      </c>
      <c r="B29" s="31"/>
      <c r="C29" s="31"/>
      <c r="D29" s="32"/>
      <c r="E29" s="32"/>
      <c r="F29" s="22">
        <f>IF($D29&gt;3,IF($I$3=リスト!$A$3,"附属高松",IF($I$3=リスト!$A$75,"附属坂出",$I$3)),)</f>
        <v>0</v>
      </c>
      <c r="G29" s="33"/>
      <c r="H29" s="32"/>
      <c r="I29" s="33"/>
      <c r="J29" s="32"/>
      <c r="K29" s="33"/>
      <c r="L29" s="32"/>
      <c r="M29" s="33"/>
      <c r="N29" s="15" t="str">
        <f t="shared" si="0"/>
        <v/>
      </c>
      <c r="O29" s="15" t="str">
        <f t="shared" si="1"/>
        <v/>
      </c>
      <c r="AC29" s="15" t="str">
        <f>IF($E29="男",IF($L29=リスト!$V$2,COUNTIF($L$8:$L29,リスト!$V$2),IF($L29=リスト!$V$3,COUNTIF($L$8:$L29,リスト!$V$3),IF($L29=リスト!$V$4,COUNTIF($L$8:$L29,リスト!$V$4),IF($L29=リスト!$V$5,COUNTIF($L$8:$L29,リスト!$V$5),IF($L29=リスト!$V$6,COUNTIF($L$8:$L29,リスト!$V$6),IF($L29=リスト!$V$7,COUNTIF($L$8:$L29,リスト!$V$7),IF($L29=リスト!$V$8,COUNTIF($L$8:$L29,リスト!$V$8),IF($L29=リスト!$V$9,COUNTIF($L$8:$L29,リスト!$V$9),IF($L29=リスト!$V$10,COUNTIF($L$8:$L29,リスト!$V$10),IF($L29=リスト!$V$11,COUNTIF($L$8:$L29,リスト!$V$11),IF($L29=リスト!$V$12,COUNTIF($L$8:$L29,リスト!$V$12),IF($L29=リスト!$V$13,COUNTIF($L$8:$L29,リスト!$V$13),IF($L29=リスト!$V$14,COUNTIF($L$8:$L29,リスト!$V$14),IF($L29=リスト!$V$15,COUNTIF($L$8:$L29,リスト!$V$15),IF($L29=リスト!$V$16,COUNTIF($L$8:$L29,リスト!$V$16),IF($L29=リスト!$V$17,COUNTIF($L$8:$L29,リスト!$V$17),"")))))))))))))))),"")</f>
        <v/>
      </c>
      <c r="AD29" s="15" t="str">
        <f>IF($E29="女",IF($L29=リスト!$V$2,COUNTIF($L$8:$L29,リスト!$V$2),IF($L29=リスト!$V$3,COUNTIF($L$8:$L29,リスト!$V$3),IF($L29=リスト!$V$4,COUNTIF($L$8:$L29,リスト!$V$4),IF($L29=リスト!$V$5,COUNTIF($L$8:$L29,リスト!$V$5),IF($L29=リスト!$V$6,COUNTIF($L$8:$L29,リスト!$V$6),IF($L29=リスト!$V$7,COUNTIF($L$8:$L29,リスト!$V$7),IF($L29=リスト!$V$8,COUNTIF($L$8:$L29,リスト!$V$8),IF($L29=リスト!$V$9,COUNTIF($L$8:$L29,リスト!$V$9),IF($L29=リスト!$V$10,COUNTIF($L$8:$L29,リスト!$V$10),IF($L29=リスト!$V$11,COUNTIF($L$8:$L29,リスト!$V$11),IF($L29=リスト!$V$12,COUNTIF($L$8:$L29,リスト!$V$12),IF($L29=リスト!$V$13,COUNTIF($L$8:$L29,リスト!$V$13),IF($L29=リスト!$V$14,COUNTIF($L$8:$L29,リスト!$V$14),IF($L29=リスト!$V$15,COUNTIF($L$8:$L29,リスト!$V$15),IF($L29=リスト!$V$16,COUNTIF($L$8:$L29,リスト!$V$16),IF($L29=リスト!$V$17,COUNTIF($L$8:$L29,リスト!$V$17),"")))))))))))))))),"")</f>
        <v/>
      </c>
    </row>
    <row r="30" spans="1:30" s="15" customFormat="1" ht="33" customHeight="1" x14ac:dyDescent="0.55000000000000004">
      <c r="A30" s="22">
        <v>63</v>
      </c>
      <c r="B30" s="31"/>
      <c r="C30" s="31"/>
      <c r="D30" s="32"/>
      <c r="E30" s="32"/>
      <c r="F30" s="22">
        <f>IF($D30&gt;3,IF($I$3=リスト!$A$3,"附属高松",IF($I$3=リスト!$A$75,"附属坂出",$I$3)),)</f>
        <v>0</v>
      </c>
      <c r="G30" s="33"/>
      <c r="H30" s="32"/>
      <c r="I30" s="33"/>
      <c r="J30" s="32"/>
      <c r="K30" s="33"/>
      <c r="L30" s="32"/>
      <c r="M30" s="33"/>
      <c r="N30" s="15" t="str">
        <f t="shared" si="0"/>
        <v/>
      </c>
      <c r="O30" s="15" t="str">
        <f t="shared" si="1"/>
        <v/>
      </c>
      <c r="AC30" s="15" t="str">
        <f>IF($E30="男",IF($L30=リスト!$V$2,COUNTIF($L$8:$L30,リスト!$V$2),IF($L30=リスト!$V$3,COUNTIF($L$8:$L30,リスト!$V$3),IF($L30=リスト!$V$4,COUNTIF($L$8:$L30,リスト!$V$4),IF($L30=リスト!$V$5,COUNTIF($L$8:$L30,リスト!$V$5),IF($L30=リスト!$V$6,COUNTIF($L$8:$L30,リスト!$V$6),IF($L30=リスト!$V$7,COUNTIF($L$8:$L30,リスト!$V$7),IF($L30=リスト!$V$8,COUNTIF($L$8:$L30,リスト!$V$8),IF($L30=リスト!$V$9,COUNTIF($L$8:$L30,リスト!$V$9),IF($L30=リスト!$V$10,COUNTIF($L$8:$L30,リスト!$V$10),IF($L30=リスト!$V$11,COUNTIF($L$8:$L30,リスト!$V$11),IF($L30=リスト!$V$12,COUNTIF($L$8:$L30,リスト!$V$12),IF($L30=リスト!$V$13,COUNTIF($L$8:$L30,リスト!$V$13),IF($L30=リスト!$V$14,COUNTIF($L$8:$L30,リスト!$V$14),IF($L30=リスト!$V$15,COUNTIF($L$8:$L30,リスト!$V$15),IF($L30=リスト!$V$16,COUNTIF($L$8:$L30,リスト!$V$16),IF($L30=リスト!$V$17,COUNTIF($L$8:$L30,リスト!$V$17),"")))))))))))))))),"")</f>
        <v/>
      </c>
      <c r="AD30" s="15" t="str">
        <f>IF($E30="女",IF($L30=リスト!$V$2,COUNTIF($L$8:$L30,リスト!$V$2),IF($L30=リスト!$V$3,COUNTIF($L$8:$L30,リスト!$V$3),IF($L30=リスト!$V$4,COUNTIF($L$8:$L30,リスト!$V$4),IF($L30=リスト!$V$5,COUNTIF($L$8:$L30,リスト!$V$5),IF($L30=リスト!$V$6,COUNTIF($L$8:$L30,リスト!$V$6),IF($L30=リスト!$V$7,COUNTIF($L$8:$L30,リスト!$V$7),IF($L30=リスト!$V$8,COUNTIF($L$8:$L30,リスト!$V$8),IF($L30=リスト!$V$9,COUNTIF($L$8:$L30,リスト!$V$9),IF($L30=リスト!$V$10,COUNTIF($L$8:$L30,リスト!$V$10),IF($L30=リスト!$V$11,COUNTIF($L$8:$L30,リスト!$V$11),IF($L30=リスト!$V$12,COUNTIF($L$8:$L30,リスト!$V$12),IF($L30=リスト!$V$13,COUNTIF($L$8:$L30,リスト!$V$13),IF($L30=リスト!$V$14,COUNTIF($L$8:$L30,リスト!$V$14),IF($L30=リスト!$V$15,COUNTIF($L$8:$L30,リスト!$V$15),IF($L30=リスト!$V$16,COUNTIF($L$8:$L30,リスト!$V$16),IF($L30=リスト!$V$17,COUNTIF($L$8:$L30,リスト!$V$17),"")))))))))))))))),"")</f>
        <v/>
      </c>
    </row>
    <row r="31" spans="1:30" s="15" customFormat="1" ht="33" customHeight="1" x14ac:dyDescent="0.55000000000000004">
      <c r="A31" s="22">
        <v>64</v>
      </c>
      <c r="B31" s="31"/>
      <c r="C31" s="31"/>
      <c r="D31" s="32"/>
      <c r="E31" s="32"/>
      <c r="F31" s="22">
        <f>IF($D31&gt;3,IF($I$3=リスト!$A$3,"附属高松",IF($I$3=リスト!$A$75,"附属坂出",$I$3)),)</f>
        <v>0</v>
      </c>
      <c r="G31" s="33"/>
      <c r="H31" s="32"/>
      <c r="I31" s="33"/>
      <c r="J31" s="32"/>
      <c r="K31" s="33"/>
      <c r="L31" s="32"/>
      <c r="M31" s="33"/>
      <c r="N31" s="15" t="str">
        <f t="shared" si="0"/>
        <v/>
      </c>
      <c r="O31" s="15" t="str">
        <f t="shared" si="1"/>
        <v/>
      </c>
      <c r="AC31" s="15" t="str">
        <f>IF($E31="男",IF($L31=リスト!$V$2,COUNTIF($L$8:$L31,リスト!$V$2),IF($L31=リスト!$V$3,COUNTIF($L$8:$L31,リスト!$V$3),IF($L31=リスト!$V$4,COUNTIF($L$8:$L31,リスト!$V$4),IF($L31=リスト!$V$5,COUNTIF($L$8:$L31,リスト!$V$5),IF($L31=リスト!$V$6,COUNTIF($L$8:$L31,リスト!$V$6),IF($L31=リスト!$V$7,COUNTIF($L$8:$L31,リスト!$V$7),IF($L31=リスト!$V$8,COUNTIF($L$8:$L31,リスト!$V$8),IF($L31=リスト!$V$9,COUNTIF($L$8:$L31,リスト!$V$9),IF($L31=リスト!$V$10,COUNTIF($L$8:$L31,リスト!$V$10),IF($L31=リスト!$V$11,COUNTIF($L$8:$L31,リスト!$V$11),IF($L31=リスト!$V$12,COUNTIF($L$8:$L31,リスト!$V$12),IF($L31=リスト!$V$13,COUNTIF($L$8:$L31,リスト!$V$13),IF($L31=リスト!$V$14,COUNTIF($L$8:$L31,リスト!$V$14),IF($L31=リスト!$V$15,COUNTIF($L$8:$L31,リスト!$V$15),IF($L31=リスト!$V$16,COUNTIF($L$8:$L31,リスト!$V$16),IF($L31=リスト!$V$17,COUNTIF($L$8:$L31,リスト!$V$17),"")))))))))))))))),"")</f>
        <v/>
      </c>
      <c r="AD31" s="15" t="str">
        <f>IF($E31="女",IF($L31=リスト!$V$2,COUNTIF($L$8:$L31,リスト!$V$2),IF($L31=リスト!$V$3,COUNTIF($L$8:$L31,リスト!$V$3),IF($L31=リスト!$V$4,COUNTIF($L$8:$L31,リスト!$V$4),IF($L31=リスト!$V$5,COUNTIF($L$8:$L31,リスト!$V$5),IF($L31=リスト!$V$6,COUNTIF($L$8:$L31,リスト!$V$6),IF($L31=リスト!$V$7,COUNTIF($L$8:$L31,リスト!$V$7),IF($L31=リスト!$V$8,COUNTIF($L$8:$L31,リスト!$V$8),IF($L31=リスト!$V$9,COUNTIF($L$8:$L31,リスト!$V$9),IF($L31=リスト!$V$10,COUNTIF($L$8:$L31,リスト!$V$10),IF($L31=リスト!$V$11,COUNTIF($L$8:$L31,リスト!$V$11),IF($L31=リスト!$V$12,COUNTIF($L$8:$L31,リスト!$V$12),IF($L31=リスト!$V$13,COUNTIF($L$8:$L31,リスト!$V$13),IF($L31=リスト!$V$14,COUNTIF($L$8:$L31,リスト!$V$14),IF($L31=リスト!$V$15,COUNTIF($L$8:$L31,リスト!$V$15),IF($L31=リスト!$V$16,COUNTIF($L$8:$L31,リスト!$V$16),IF($L31=リスト!$V$17,COUNTIF($L$8:$L31,リスト!$V$17),"")))))))))))))))),"")</f>
        <v/>
      </c>
    </row>
    <row r="32" spans="1:30" s="15" customFormat="1" ht="33" customHeight="1" x14ac:dyDescent="0.55000000000000004">
      <c r="A32" s="22">
        <v>65</v>
      </c>
      <c r="B32" s="31"/>
      <c r="C32" s="31"/>
      <c r="D32" s="32"/>
      <c r="E32" s="32"/>
      <c r="F32" s="22">
        <f>IF($D32&gt;3,IF($I$3=リスト!$A$3,"附属高松",IF($I$3=リスト!$A$75,"附属坂出",$I$3)),)</f>
        <v>0</v>
      </c>
      <c r="G32" s="33"/>
      <c r="H32" s="32"/>
      <c r="I32" s="33"/>
      <c r="J32" s="32"/>
      <c r="K32" s="33"/>
      <c r="L32" s="32"/>
      <c r="M32" s="33"/>
      <c r="N32" s="15" t="str">
        <f t="shared" si="0"/>
        <v/>
      </c>
      <c r="O32" s="15" t="str">
        <f t="shared" si="1"/>
        <v/>
      </c>
      <c r="AC32" s="15" t="str">
        <f>IF($E32="男",IF($L32=リスト!$V$2,COUNTIF($L$8:$L32,リスト!$V$2),IF($L32=リスト!$V$3,COUNTIF($L$8:$L32,リスト!$V$3),IF($L32=リスト!$V$4,COUNTIF($L$8:$L32,リスト!$V$4),IF($L32=リスト!$V$5,COUNTIF($L$8:$L32,リスト!$V$5),IF($L32=リスト!$V$6,COUNTIF($L$8:$L32,リスト!$V$6),IF($L32=リスト!$V$7,COUNTIF($L$8:$L32,リスト!$V$7),IF($L32=リスト!$V$8,COUNTIF($L$8:$L32,リスト!$V$8),IF($L32=リスト!$V$9,COUNTIF($L$8:$L32,リスト!$V$9),IF($L32=リスト!$V$10,COUNTIF($L$8:$L32,リスト!$V$10),IF($L32=リスト!$V$11,COUNTIF($L$8:$L32,リスト!$V$11),IF($L32=リスト!$V$12,COUNTIF($L$8:$L32,リスト!$V$12),IF($L32=リスト!$V$13,COUNTIF($L$8:$L32,リスト!$V$13),IF($L32=リスト!$V$14,COUNTIF($L$8:$L32,リスト!$V$14),IF($L32=リスト!$V$15,COUNTIF($L$8:$L32,リスト!$V$15),IF($L32=リスト!$V$16,COUNTIF($L$8:$L32,リスト!$V$16),IF($L32=リスト!$V$17,COUNTIF($L$8:$L32,リスト!$V$17),"")))))))))))))))),"")</f>
        <v/>
      </c>
      <c r="AD32" s="15" t="str">
        <f>IF($E32="女",IF($L32=リスト!$V$2,COUNTIF($L$8:$L32,リスト!$V$2),IF($L32=リスト!$V$3,COUNTIF($L$8:$L32,リスト!$V$3),IF($L32=リスト!$V$4,COUNTIF($L$8:$L32,リスト!$V$4),IF($L32=リスト!$V$5,COUNTIF($L$8:$L32,リスト!$V$5),IF($L32=リスト!$V$6,COUNTIF($L$8:$L32,リスト!$V$6),IF($L32=リスト!$V$7,COUNTIF($L$8:$L32,リスト!$V$7),IF($L32=リスト!$V$8,COUNTIF($L$8:$L32,リスト!$V$8),IF($L32=リスト!$V$9,COUNTIF($L$8:$L32,リスト!$V$9),IF($L32=リスト!$V$10,COUNTIF($L$8:$L32,リスト!$V$10),IF($L32=リスト!$V$11,COUNTIF($L$8:$L32,リスト!$V$11),IF($L32=リスト!$V$12,COUNTIF($L$8:$L32,リスト!$V$12),IF($L32=リスト!$V$13,COUNTIF($L$8:$L32,リスト!$V$13),IF($L32=リスト!$V$14,COUNTIF($L$8:$L32,リスト!$V$14),IF($L32=リスト!$V$15,COUNTIF($L$8:$L32,リスト!$V$15),IF($L32=リスト!$V$16,COUNTIF($L$8:$L32,リスト!$V$16),IF($L32=リスト!$V$17,COUNTIF($L$8:$L32,リスト!$V$17),"")))))))))))))))),"")</f>
        <v/>
      </c>
    </row>
    <row r="33" spans="1:30" s="15" customFormat="1" ht="33" customHeight="1" x14ac:dyDescent="0.55000000000000004">
      <c r="A33" s="22">
        <v>66</v>
      </c>
      <c r="B33" s="31"/>
      <c r="C33" s="31"/>
      <c r="D33" s="32"/>
      <c r="E33" s="32"/>
      <c r="F33" s="22">
        <f>IF($D33&gt;3,IF($I$3=リスト!$A$3,"附属高松",IF($I$3=リスト!$A$75,"附属坂出",$I$3)),)</f>
        <v>0</v>
      </c>
      <c r="G33" s="33"/>
      <c r="H33" s="32"/>
      <c r="I33" s="33"/>
      <c r="J33" s="32"/>
      <c r="K33" s="33"/>
      <c r="L33" s="32"/>
      <c r="M33" s="33"/>
      <c r="N33" s="15" t="str">
        <f t="shared" si="0"/>
        <v/>
      </c>
      <c r="O33" s="15" t="str">
        <f t="shared" si="1"/>
        <v/>
      </c>
      <c r="AC33" s="15" t="str">
        <f>IF($E33="男",IF($L33=リスト!$V$2,COUNTIF($L$8:$L33,リスト!$V$2),IF($L33=リスト!$V$3,COUNTIF($L$8:$L33,リスト!$V$3),IF($L33=リスト!$V$4,COUNTIF($L$8:$L33,リスト!$V$4),IF($L33=リスト!$V$5,COUNTIF($L$8:$L33,リスト!$V$5),IF($L33=リスト!$V$6,COUNTIF($L$8:$L33,リスト!$V$6),IF($L33=リスト!$V$7,COUNTIF($L$8:$L33,リスト!$V$7),IF($L33=リスト!$V$8,COUNTIF($L$8:$L33,リスト!$V$8),IF($L33=リスト!$V$9,COUNTIF($L$8:$L33,リスト!$V$9),IF($L33=リスト!$V$10,COUNTIF($L$8:$L33,リスト!$V$10),IF($L33=リスト!$V$11,COUNTIF($L$8:$L33,リスト!$V$11),IF($L33=リスト!$V$12,COUNTIF($L$8:$L33,リスト!$V$12),IF($L33=リスト!$V$13,COUNTIF($L$8:$L33,リスト!$V$13),IF($L33=リスト!$V$14,COUNTIF($L$8:$L33,リスト!$V$14),IF($L33=リスト!$V$15,COUNTIF($L$8:$L33,リスト!$V$15),IF($L33=リスト!$V$16,COUNTIF($L$8:$L33,リスト!$V$16),IF($L33=リスト!$V$17,COUNTIF($L$8:$L33,リスト!$V$17),"")))))))))))))))),"")</f>
        <v/>
      </c>
      <c r="AD33" s="15" t="str">
        <f>IF($E33="女",IF($L33=リスト!$V$2,COUNTIF($L$8:$L33,リスト!$V$2),IF($L33=リスト!$V$3,COUNTIF($L$8:$L33,リスト!$V$3),IF($L33=リスト!$V$4,COUNTIF($L$8:$L33,リスト!$V$4),IF($L33=リスト!$V$5,COUNTIF($L$8:$L33,リスト!$V$5),IF($L33=リスト!$V$6,COUNTIF($L$8:$L33,リスト!$V$6),IF($L33=リスト!$V$7,COUNTIF($L$8:$L33,リスト!$V$7),IF($L33=リスト!$V$8,COUNTIF($L$8:$L33,リスト!$V$8),IF($L33=リスト!$V$9,COUNTIF($L$8:$L33,リスト!$V$9),IF($L33=リスト!$V$10,COUNTIF($L$8:$L33,リスト!$V$10),IF($L33=リスト!$V$11,COUNTIF($L$8:$L33,リスト!$V$11),IF($L33=リスト!$V$12,COUNTIF($L$8:$L33,リスト!$V$12),IF($L33=リスト!$V$13,COUNTIF($L$8:$L33,リスト!$V$13),IF($L33=リスト!$V$14,COUNTIF($L$8:$L33,リスト!$V$14),IF($L33=リスト!$V$15,COUNTIF($L$8:$L33,リスト!$V$15),IF($L33=リスト!$V$16,COUNTIF($L$8:$L33,リスト!$V$16),IF($L33=リスト!$V$17,COUNTIF($L$8:$L33,リスト!$V$17),"")))))))))))))))),"")</f>
        <v/>
      </c>
    </row>
    <row r="34" spans="1:30" s="15" customFormat="1" ht="33" customHeight="1" x14ac:dyDescent="0.55000000000000004">
      <c r="A34" s="22">
        <v>67</v>
      </c>
      <c r="B34" s="31"/>
      <c r="C34" s="31"/>
      <c r="D34" s="32"/>
      <c r="E34" s="32"/>
      <c r="F34" s="22">
        <f>IF($D34&gt;3,IF($I$3=リスト!$A$3,"附属高松",IF($I$3=リスト!$A$75,"附属坂出",$I$3)),)</f>
        <v>0</v>
      </c>
      <c r="G34" s="33"/>
      <c r="H34" s="32"/>
      <c r="I34" s="33"/>
      <c r="J34" s="32"/>
      <c r="K34" s="33"/>
      <c r="L34" s="32"/>
      <c r="M34" s="33"/>
      <c r="N34" s="15" t="str">
        <f t="shared" si="0"/>
        <v/>
      </c>
      <c r="O34" s="15" t="str">
        <f t="shared" si="1"/>
        <v/>
      </c>
      <c r="AC34" s="15" t="str">
        <f>IF($E34="男",IF($L34=リスト!$V$2,COUNTIF($L$8:$L34,リスト!$V$2),IF($L34=リスト!$V$3,COUNTIF($L$8:$L34,リスト!$V$3),IF($L34=リスト!$V$4,COUNTIF($L$8:$L34,リスト!$V$4),IF($L34=リスト!$V$5,COUNTIF($L$8:$L34,リスト!$V$5),IF($L34=リスト!$V$6,COUNTIF($L$8:$L34,リスト!$V$6),IF($L34=リスト!$V$7,COUNTIF($L$8:$L34,リスト!$V$7),IF($L34=リスト!$V$8,COUNTIF($L$8:$L34,リスト!$V$8),IF($L34=リスト!$V$9,COUNTIF($L$8:$L34,リスト!$V$9),IF($L34=リスト!$V$10,COUNTIF($L$8:$L34,リスト!$V$10),IF($L34=リスト!$V$11,COUNTIF($L$8:$L34,リスト!$V$11),IF($L34=リスト!$V$12,COUNTIF($L$8:$L34,リスト!$V$12),IF($L34=リスト!$V$13,COUNTIF($L$8:$L34,リスト!$V$13),IF($L34=リスト!$V$14,COUNTIF($L$8:$L34,リスト!$V$14),IF($L34=リスト!$V$15,COUNTIF($L$8:$L34,リスト!$V$15),IF($L34=リスト!$V$16,COUNTIF($L$8:$L34,リスト!$V$16),IF($L34=リスト!$V$17,COUNTIF($L$8:$L34,リスト!$V$17),"")))))))))))))))),"")</f>
        <v/>
      </c>
      <c r="AD34" s="15" t="str">
        <f>IF($E34="女",IF($L34=リスト!$V$2,COUNTIF($L$8:$L34,リスト!$V$2),IF($L34=リスト!$V$3,COUNTIF($L$8:$L34,リスト!$V$3),IF($L34=リスト!$V$4,COUNTIF($L$8:$L34,リスト!$V$4),IF($L34=リスト!$V$5,COUNTIF($L$8:$L34,リスト!$V$5),IF($L34=リスト!$V$6,COUNTIF($L$8:$L34,リスト!$V$6),IF($L34=リスト!$V$7,COUNTIF($L$8:$L34,リスト!$V$7),IF($L34=リスト!$V$8,COUNTIF($L$8:$L34,リスト!$V$8),IF($L34=リスト!$V$9,COUNTIF($L$8:$L34,リスト!$V$9),IF($L34=リスト!$V$10,COUNTIF($L$8:$L34,リスト!$V$10),IF($L34=リスト!$V$11,COUNTIF($L$8:$L34,リスト!$V$11),IF($L34=リスト!$V$12,COUNTIF($L$8:$L34,リスト!$V$12),IF($L34=リスト!$V$13,COUNTIF($L$8:$L34,リスト!$V$13),IF($L34=リスト!$V$14,COUNTIF($L$8:$L34,リスト!$V$14),IF($L34=リスト!$V$15,COUNTIF($L$8:$L34,リスト!$V$15),IF($L34=リスト!$V$16,COUNTIF($L$8:$L34,リスト!$V$16),IF($L34=リスト!$V$17,COUNTIF($L$8:$L34,リスト!$V$17),"")))))))))))))))),"")</f>
        <v/>
      </c>
    </row>
    <row r="35" spans="1:30" s="15" customFormat="1" ht="33" customHeight="1" x14ac:dyDescent="0.55000000000000004">
      <c r="A35" s="22">
        <v>68</v>
      </c>
      <c r="B35" s="31"/>
      <c r="C35" s="31"/>
      <c r="D35" s="32"/>
      <c r="E35" s="32"/>
      <c r="F35" s="22">
        <f>IF($D35&gt;3,IF($I$3=リスト!$A$3,"附属高松",IF($I$3=リスト!$A$75,"附属坂出",$I$3)),)</f>
        <v>0</v>
      </c>
      <c r="G35" s="33"/>
      <c r="H35" s="32"/>
      <c r="I35" s="33"/>
      <c r="J35" s="32"/>
      <c r="K35" s="33"/>
      <c r="L35" s="32"/>
      <c r="M35" s="33"/>
      <c r="N35" s="15" t="str">
        <f t="shared" si="0"/>
        <v/>
      </c>
      <c r="O35" s="15" t="str">
        <f t="shared" si="1"/>
        <v/>
      </c>
      <c r="AC35" s="15" t="str">
        <f>IF($E35="男",IF($L35=リスト!$V$2,COUNTIF($L$8:$L35,リスト!$V$2),IF($L35=リスト!$V$3,COUNTIF($L$8:$L35,リスト!$V$3),IF($L35=リスト!$V$4,COUNTIF($L$8:$L35,リスト!$V$4),IF($L35=リスト!$V$5,COUNTIF($L$8:$L35,リスト!$V$5),IF($L35=リスト!$V$6,COUNTIF($L$8:$L35,リスト!$V$6),IF($L35=リスト!$V$7,COUNTIF($L$8:$L35,リスト!$V$7),IF($L35=リスト!$V$8,COUNTIF($L$8:$L35,リスト!$V$8),IF($L35=リスト!$V$9,COUNTIF($L$8:$L35,リスト!$V$9),IF($L35=リスト!$V$10,COUNTIF($L$8:$L35,リスト!$V$10),IF($L35=リスト!$V$11,COUNTIF($L$8:$L35,リスト!$V$11),IF($L35=リスト!$V$12,COUNTIF($L$8:$L35,リスト!$V$12),IF($L35=リスト!$V$13,COUNTIF($L$8:$L35,リスト!$V$13),IF($L35=リスト!$V$14,COUNTIF($L$8:$L35,リスト!$V$14),IF($L35=リスト!$V$15,COUNTIF($L$8:$L35,リスト!$V$15),IF($L35=リスト!$V$16,COUNTIF($L$8:$L35,リスト!$V$16),IF($L35=リスト!$V$17,COUNTIF($L$8:$L35,リスト!$V$17),"")))))))))))))))),"")</f>
        <v/>
      </c>
      <c r="AD35" s="15" t="str">
        <f>IF($E35="女",IF($L35=リスト!$V$2,COUNTIF($L$8:$L35,リスト!$V$2),IF($L35=リスト!$V$3,COUNTIF($L$8:$L35,リスト!$V$3),IF($L35=リスト!$V$4,COUNTIF($L$8:$L35,リスト!$V$4),IF($L35=リスト!$V$5,COUNTIF($L$8:$L35,リスト!$V$5),IF($L35=リスト!$V$6,COUNTIF($L$8:$L35,リスト!$V$6),IF($L35=リスト!$V$7,COUNTIF($L$8:$L35,リスト!$V$7),IF($L35=リスト!$V$8,COUNTIF($L$8:$L35,リスト!$V$8),IF($L35=リスト!$V$9,COUNTIF($L$8:$L35,リスト!$V$9),IF($L35=リスト!$V$10,COUNTIF($L$8:$L35,リスト!$V$10),IF($L35=リスト!$V$11,COUNTIF($L$8:$L35,リスト!$V$11),IF($L35=リスト!$V$12,COUNTIF($L$8:$L35,リスト!$V$12),IF($L35=リスト!$V$13,COUNTIF($L$8:$L35,リスト!$V$13),IF($L35=リスト!$V$14,COUNTIF($L$8:$L35,リスト!$V$14),IF($L35=リスト!$V$15,COUNTIF($L$8:$L35,リスト!$V$15),IF($L35=リスト!$V$16,COUNTIF($L$8:$L35,リスト!$V$16),IF($L35=リスト!$V$17,COUNTIF($L$8:$L35,リスト!$V$17),"")))))))))))))))),"")</f>
        <v/>
      </c>
    </row>
    <row r="36" spans="1:30" s="15" customFormat="1" ht="33" customHeight="1" x14ac:dyDescent="0.55000000000000004">
      <c r="A36" s="22">
        <v>69</v>
      </c>
      <c r="B36" s="31"/>
      <c r="C36" s="31"/>
      <c r="D36" s="32"/>
      <c r="E36" s="32"/>
      <c r="F36" s="22">
        <f>IF($D36&gt;3,IF($I$3=リスト!$A$3,"附属高松",IF($I$3=リスト!$A$75,"附属坂出",$I$3)),)</f>
        <v>0</v>
      </c>
      <c r="G36" s="33"/>
      <c r="H36" s="32"/>
      <c r="I36" s="33"/>
      <c r="J36" s="32"/>
      <c r="K36" s="33"/>
      <c r="L36" s="32"/>
      <c r="M36" s="33"/>
      <c r="N36" s="15" t="str">
        <f t="shared" si="0"/>
        <v/>
      </c>
      <c r="O36" s="15" t="str">
        <f t="shared" si="1"/>
        <v/>
      </c>
      <c r="AC36" s="15" t="str">
        <f>IF($E36="男",IF($L36=リスト!$V$2,COUNTIF($L$8:$L36,リスト!$V$2),IF($L36=リスト!$V$3,COUNTIF($L$8:$L36,リスト!$V$3),IF($L36=リスト!$V$4,COUNTIF($L$8:$L36,リスト!$V$4),IF($L36=リスト!$V$5,COUNTIF($L$8:$L36,リスト!$V$5),IF($L36=リスト!$V$6,COUNTIF($L$8:$L36,リスト!$V$6),IF($L36=リスト!$V$7,COUNTIF($L$8:$L36,リスト!$V$7),IF($L36=リスト!$V$8,COUNTIF($L$8:$L36,リスト!$V$8),IF($L36=リスト!$V$9,COUNTIF($L$8:$L36,リスト!$V$9),IF($L36=リスト!$V$10,COUNTIF($L$8:$L36,リスト!$V$10),IF($L36=リスト!$V$11,COUNTIF($L$8:$L36,リスト!$V$11),IF($L36=リスト!$V$12,COUNTIF($L$8:$L36,リスト!$V$12),IF($L36=リスト!$V$13,COUNTIF($L$8:$L36,リスト!$V$13),IF($L36=リスト!$V$14,COUNTIF($L$8:$L36,リスト!$V$14),IF($L36=リスト!$V$15,COUNTIF($L$8:$L36,リスト!$V$15),IF($L36=リスト!$V$16,COUNTIF($L$8:$L36,リスト!$V$16),IF($L36=リスト!$V$17,COUNTIF($L$8:$L36,リスト!$V$17),"")))))))))))))))),"")</f>
        <v/>
      </c>
      <c r="AD36" s="15" t="str">
        <f>IF($E36="女",IF($L36=リスト!$V$2,COUNTIF($L$8:$L36,リスト!$V$2),IF($L36=リスト!$V$3,COUNTIF($L$8:$L36,リスト!$V$3),IF($L36=リスト!$V$4,COUNTIF($L$8:$L36,リスト!$V$4),IF($L36=リスト!$V$5,COUNTIF($L$8:$L36,リスト!$V$5),IF($L36=リスト!$V$6,COUNTIF($L$8:$L36,リスト!$V$6),IF($L36=リスト!$V$7,COUNTIF($L$8:$L36,リスト!$V$7),IF($L36=リスト!$V$8,COUNTIF($L$8:$L36,リスト!$V$8),IF($L36=リスト!$V$9,COUNTIF($L$8:$L36,リスト!$V$9),IF($L36=リスト!$V$10,COUNTIF($L$8:$L36,リスト!$V$10),IF($L36=リスト!$V$11,COUNTIF($L$8:$L36,リスト!$V$11),IF($L36=リスト!$V$12,COUNTIF($L$8:$L36,リスト!$V$12),IF($L36=リスト!$V$13,COUNTIF($L$8:$L36,リスト!$V$13),IF($L36=リスト!$V$14,COUNTIF($L$8:$L36,リスト!$V$14),IF($L36=リスト!$V$15,COUNTIF($L$8:$L36,リスト!$V$15),IF($L36=リスト!$V$16,COUNTIF($L$8:$L36,リスト!$V$16),IF($L36=リスト!$V$17,COUNTIF($L$8:$L36,リスト!$V$17),"")))))))))))))))),"")</f>
        <v/>
      </c>
    </row>
    <row r="37" spans="1:30" s="15" customFormat="1" ht="33" customHeight="1" x14ac:dyDescent="0.55000000000000004">
      <c r="A37" s="22">
        <v>70</v>
      </c>
      <c r="B37" s="31"/>
      <c r="C37" s="31"/>
      <c r="D37" s="32"/>
      <c r="E37" s="32"/>
      <c r="F37" s="22">
        <f>IF($D37&gt;3,IF($I$3=リスト!$A$3,"附属高松",IF($I$3=リスト!$A$75,"附属坂出",$I$3)),)</f>
        <v>0</v>
      </c>
      <c r="G37" s="33"/>
      <c r="H37" s="32"/>
      <c r="I37" s="33"/>
      <c r="J37" s="32"/>
      <c r="K37" s="33"/>
      <c r="L37" s="32"/>
      <c r="M37" s="33"/>
      <c r="N37" s="15" t="str">
        <f t="shared" si="0"/>
        <v/>
      </c>
      <c r="O37" s="15" t="str">
        <f t="shared" si="1"/>
        <v/>
      </c>
      <c r="AC37" s="15" t="str">
        <f>IF($E37="男",IF($L37=リスト!$V$2,COUNTIF($L$8:$L37,リスト!$V$2),IF($L37=リスト!$V$3,COUNTIF($L$8:$L37,リスト!$V$3),IF($L37=リスト!$V$4,COUNTIF($L$8:$L37,リスト!$V$4),IF($L37=リスト!$V$5,COUNTIF($L$8:$L37,リスト!$V$5),IF($L37=リスト!$V$6,COUNTIF($L$8:$L37,リスト!$V$6),IF($L37=リスト!$V$7,COUNTIF($L$8:$L37,リスト!$V$7),IF($L37=リスト!$V$8,COUNTIF($L$8:$L37,リスト!$V$8),IF($L37=リスト!$V$9,COUNTIF($L$8:$L37,リスト!$V$9),IF($L37=リスト!$V$10,COUNTIF($L$8:$L37,リスト!$V$10),IF($L37=リスト!$V$11,COUNTIF($L$8:$L37,リスト!$V$11),IF($L37=リスト!$V$12,COUNTIF($L$8:$L37,リスト!$V$12),IF($L37=リスト!$V$13,COUNTIF($L$8:$L37,リスト!$V$13),IF($L37=リスト!$V$14,COUNTIF($L$8:$L37,リスト!$V$14),IF($L37=リスト!$V$15,COUNTIF($L$8:$L37,リスト!$V$15),IF($L37=リスト!$V$16,COUNTIF($L$8:$L37,リスト!$V$16),IF($L37=リスト!$V$17,COUNTIF($L$8:$L37,リスト!$V$17),"")))))))))))))))),"")</f>
        <v/>
      </c>
      <c r="AD37" s="15" t="str">
        <f>IF($E37="女",IF($L37=リスト!$V$2,COUNTIF($L$8:$L37,リスト!$V$2),IF($L37=リスト!$V$3,COUNTIF($L$8:$L37,リスト!$V$3),IF($L37=リスト!$V$4,COUNTIF($L$8:$L37,リスト!$V$4),IF($L37=リスト!$V$5,COUNTIF($L$8:$L37,リスト!$V$5),IF($L37=リスト!$V$6,COUNTIF($L$8:$L37,リスト!$V$6),IF($L37=リスト!$V$7,COUNTIF($L$8:$L37,リスト!$V$7),IF($L37=リスト!$V$8,COUNTIF($L$8:$L37,リスト!$V$8),IF($L37=リスト!$V$9,COUNTIF($L$8:$L37,リスト!$V$9),IF($L37=リスト!$V$10,COUNTIF($L$8:$L37,リスト!$V$10),IF($L37=リスト!$V$11,COUNTIF($L$8:$L37,リスト!$V$11),IF($L37=リスト!$V$12,COUNTIF($L$8:$L37,リスト!$V$12),IF($L37=リスト!$V$13,COUNTIF($L$8:$L37,リスト!$V$13),IF($L37=リスト!$V$14,COUNTIF($L$8:$L37,リスト!$V$14),IF($L37=リスト!$V$15,COUNTIF($L$8:$L37,リスト!$V$15),IF($L37=リスト!$V$16,COUNTIF($L$8:$L37,リスト!$V$16),IF($L37=リスト!$V$17,COUNTIF($L$8:$L37,リスト!$V$17),"")))))))))))))))),"")</f>
        <v/>
      </c>
    </row>
    <row r="38" spans="1:30" s="15" customFormat="1" ht="33" customHeight="1" x14ac:dyDescent="0.55000000000000004">
      <c r="A38" s="22">
        <v>71</v>
      </c>
      <c r="B38" s="31"/>
      <c r="C38" s="31"/>
      <c r="D38" s="32"/>
      <c r="E38" s="32"/>
      <c r="F38" s="22">
        <f>IF($D38&gt;3,IF($I$3=リスト!$A$3,"附属高松",IF($I$3=リスト!$A$75,"附属坂出",$I$3)),)</f>
        <v>0</v>
      </c>
      <c r="G38" s="33"/>
      <c r="H38" s="32"/>
      <c r="I38" s="33"/>
      <c r="J38" s="32"/>
      <c r="K38" s="33"/>
      <c r="L38" s="32"/>
      <c r="M38" s="33"/>
      <c r="N38" s="15" t="str">
        <f t="shared" si="0"/>
        <v/>
      </c>
      <c r="O38" s="15" t="str">
        <f t="shared" si="1"/>
        <v/>
      </c>
      <c r="AC38" s="15" t="str">
        <f>IF($E38="男",IF($L38=リスト!$V$2,COUNTIF($L$8:$L38,リスト!$V$2),IF($L38=リスト!$V$3,COUNTIF($L$8:$L38,リスト!$V$3),IF($L38=リスト!$V$4,COUNTIF($L$8:$L38,リスト!$V$4),IF($L38=リスト!$V$5,COUNTIF($L$8:$L38,リスト!$V$5),IF($L38=リスト!$V$6,COUNTIF($L$8:$L38,リスト!$V$6),IF($L38=リスト!$V$7,COUNTIF($L$8:$L38,リスト!$V$7),IF($L38=リスト!$V$8,COUNTIF($L$8:$L38,リスト!$V$8),IF($L38=リスト!$V$9,COUNTIF($L$8:$L38,リスト!$V$9),IF($L38=リスト!$V$10,COUNTIF($L$8:$L38,リスト!$V$10),IF($L38=リスト!$V$11,COUNTIF($L$8:$L38,リスト!$V$11),IF($L38=リスト!$V$12,COUNTIF($L$8:$L38,リスト!$V$12),IF($L38=リスト!$V$13,COUNTIF($L$8:$L38,リスト!$V$13),IF($L38=リスト!$V$14,COUNTIF($L$8:$L38,リスト!$V$14),IF($L38=リスト!$V$15,COUNTIF($L$8:$L38,リスト!$V$15),IF($L38=リスト!$V$16,COUNTIF($L$8:$L38,リスト!$V$16),IF($L38=リスト!$V$17,COUNTIF($L$8:$L38,リスト!$V$17),"")))))))))))))))),"")</f>
        <v/>
      </c>
      <c r="AD38" s="15" t="str">
        <f>IF($E38="女",IF($L38=リスト!$V$2,COUNTIF($L$8:$L38,リスト!$V$2),IF($L38=リスト!$V$3,COUNTIF($L$8:$L38,リスト!$V$3),IF($L38=リスト!$V$4,COUNTIF($L$8:$L38,リスト!$V$4),IF($L38=リスト!$V$5,COUNTIF($L$8:$L38,リスト!$V$5),IF($L38=リスト!$V$6,COUNTIF($L$8:$L38,リスト!$V$6),IF($L38=リスト!$V$7,COUNTIF($L$8:$L38,リスト!$V$7),IF($L38=リスト!$V$8,COUNTIF($L$8:$L38,リスト!$V$8),IF($L38=リスト!$V$9,COUNTIF($L$8:$L38,リスト!$V$9),IF($L38=リスト!$V$10,COUNTIF($L$8:$L38,リスト!$V$10),IF($L38=リスト!$V$11,COUNTIF($L$8:$L38,リスト!$V$11),IF($L38=リスト!$V$12,COUNTIF($L$8:$L38,リスト!$V$12),IF($L38=リスト!$V$13,COUNTIF($L$8:$L38,リスト!$V$13),IF($L38=リスト!$V$14,COUNTIF($L$8:$L38,リスト!$V$14),IF($L38=リスト!$V$15,COUNTIF($L$8:$L38,リスト!$V$15),IF($L38=リスト!$V$16,COUNTIF($L$8:$L38,リスト!$V$16),IF($L38=リスト!$V$17,COUNTIF($L$8:$L38,リスト!$V$17),"")))))))))))))))),"")</f>
        <v/>
      </c>
    </row>
    <row r="39" spans="1:30" s="15" customFormat="1" ht="33" customHeight="1" x14ac:dyDescent="0.55000000000000004">
      <c r="A39" s="22">
        <v>72</v>
      </c>
      <c r="B39" s="31"/>
      <c r="C39" s="31"/>
      <c r="D39" s="32"/>
      <c r="E39" s="32"/>
      <c r="F39" s="22">
        <f>IF($D39&gt;3,IF($I$3=リスト!$A$3,"附属高松",IF($I$3=リスト!$A$75,"附属坂出",$I$3)),)</f>
        <v>0</v>
      </c>
      <c r="G39" s="33"/>
      <c r="H39" s="32"/>
      <c r="I39" s="33"/>
      <c r="J39" s="32"/>
      <c r="K39" s="33"/>
      <c r="L39" s="32"/>
      <c r="M39" s="33"/>
      <c r="N39" s="15" t="str">
        <f t="shared" si="0"/>
        <v/>
      </c>
      <c r="O39" s="15" t="str">
        <f t="shared" si="1"/>
        <v/>
      </c>
      <c r="AC39" s="15" t="str">
        <f>IF($E39="男",IF($L39=リスト!$V$2,COUNTIF($L$8:$L39,リスト!$V$2),IF($L39=リスト!$V$3,COUNTIF($L$8:$L39,リスト!$V$3),IF($L39=リスト!$V$4,COUNTIF($L$8:$L39,リスト!$V$4),IF($L39=リスト!$V$5,COUNTIF($L$8:$L39,リスト!$V$5),IF($L39=リスト!$V$6,COUNTIF($L$8:$L39,リスト!$V$6),IF($L39=リスト!$V$7,COUNTIF($L$8:$L39,リスト!$V$7),IF($L39=リスト!$V$8,COUNTIF($L$8:$L39,リスト!$V$8),IF($L39=リスト!$V$9,COUNTIF($L$8:$L39,リスト!$V$9),IF($L39=リスト!$V$10,COUNTIF($L$8:$L39,リスト!$V$10),IF($L39=リスト!$V$11,COUNTIF($L$8:$L39,リスト!$V$11),IF($L39=リスト!$V$12,COUNTIF($L$8:$L39,リスト!$V$12),IF($L39=リスト!$V$13,COUNTIF($L$8:$L39,リスト!$V$13),IF($L39=リスト!$V$14,COUNTIF($L$8:$L39,リスト!$V$14),IF($L39=リスト!$V$15,COUNTIF($L$8:$L39,リスト!$V$15),IF($L39=リスト!$V$16,COUNTIF($L$8:$L39,リスト!$V$16),IF($L39=リスト!$V$17,COUNTIF($L$8:$L39,リスト!$V$17),"")))))))))))))))),"")</f>
        <v/>
      </c>
      <c r="AD39" s="15" t="str">
        <f>IF($E39="女",IF($L39=リスト!$V$2,COUNTIF($L$8:$L39,リスト!$V$2),IF($L39=リスト!$V$3,COUNTIF($L$8:$L39,リスト!$V$3),IF($L39=リスト!$V$4,COUNTIF($L$8:$L39,リスト!$V$4),IF($L39=リスト!$V$5,COUNTIF($L$8:$L39,リスト!$V$5),IF($L39=リスト!$V$6,COUNTIF($L$8:$L39,リスト!$V$6),IF($L39=リスト!$V$7,COUNTIF($L$8:$L39,リスト!$V$7),IF($L39=リスト!$V$8,COUNTIF($L$8:$L39,リスト!$V$8),IF($L39=リスト!$V$9,COUNTIF($L$8:$L39,リスト!$V$9),IF($L39=リスト!$V$10,COUNTIF($L$8:$L39,リスト!$V$10),IF($L39=リスト!$V$11,COUNTIF($L$8:$L39,リスト!$V$11),IF($L39=リスト!$V$12,COUNTIF($L$8:$L39,リスト!$V$12),IF($L39=リスト!$V$13,COUNTIF($L$8:$L39,リスト!$V$13),IF($L39=リスト!$V$14,COUNTIF($L$8:$L39,リスト!$V$14),IF($L39=リスト!$V$15,COUNTIF($L$8:$L39,リスト!$V$15),IF($L39=リスト!$V$16,COUNTIF($L$8:$L39,リスト!$V$16),IF($L39=リスト!$V$17,COUNTIF($L$8:$L39,リスト!$V$17),"")))))))))))))))),"")</f>
        <v/>
      </c>
    </row>
    <row r="40" spans="1:30" s="15" customFormat="1" ht="33" customHeight="1" x14ac:dyDescent="0.55000000000000004">
      <c r="A40" s="22">
        <v>73</v>
      </c>
      <c r="B40" s="31"/>
      <c r="C40" s="31"/>
      <c r="D40" s="32"/>
      <c r="E40" s="32"/>
      <c r="F40" s="22">
        <f>IF($D40&gt;3,IF($I$3=リスト!$A$3,"附属高松",IF($I$3=リスト!$A$75,"附属坂出",$I$3)),)</f>
        <v>0</v>
      </c>
      <c r="G40" s="33"/>
      <c r="H40" s="32"/>
      <c r="I40" s="33"/>
      <c r="J40" s="32"/>
      <c r="K40" s="33"/>
      <c r="L40" s="32"/>
      <c r="M40" s="33"/>
      <c r="N40" s="15" t="str">
        <f t="shared" si="0"/>
        <v/>
      </c>
      <c r="O40" s="15" t="str">
        <f t="shared" si="1"/>
        <v/>
      </c>
      <c r="AC40" s="15" t="str">
        <f>IF($E40="男",IF($L40=リスト!$V$2,COUNTIF($L$8:$L40,リスト!$V$2),IF($L40=リスト!$V$3,COUNTIF($L$8:$L40,リスト!$V$3),IF($L40=リスト!$V$4,COUNTIF($L$8:$L40,リスト!$V$4),IF($L40=リスト!$V$5,COUNTIF($L$8:$L40,リスト!$V$5),IF($L40=リスト!$V$6,COUNTIF($L$8:$L40,リスト!$V$6),IF($L40=リスト!$V$7,COUNTIF($L$8:$L40,リスト!$V$7),IF($L40=リスト!$V$8,COUNTIF($L$8:$L40,リスト!$V$8),IF($L40=リスト!$V$9,COUNTIF($L$8:$L40,リスト!$V$9),IF($L40=リスト!$V$10,COUNTIF($L$8:$L40,リスト!$V$10),IF($L40=リスト!$V$11,COUNTIF($L$8:$L40,リスト!$V$11),IF($L40=リスト!$V$12,COUNTIF($L$8:$L40,リスト!$V$12),IF($L40=リスト!$V$13,COUNTIF($L$8:$L40,リスト!$V$13),IF($L40=リスト!$V$14,COUNTIF($L$8:$L40,リスト!$V$14),IF($L40=リスト!$V$15,COUNTIF($L$8:$L40,リスト!$V$15),IF($L40=リスト!$V$16,COUNTIF($L$8:$L40,リスト!$V$16),IF($L40=リスト!$V$17,COUNTIF($L$8:$L40,リスト!$V$17),"")))))))))))))))),"")</f>
        <v/>
      </c>
      <c r="AD40" s="15" t="str">
        <f>IF($E40="女",IF($L40=リスト!$V$2,COUNTIF($L$8:$L40,リスト!$V$2),IF($L40=リスト!$V$3,COUNTIF($L$8:$L40,リスト!$V$3),IF($L40=リスト!$V$4,COUNTIF($L$8:$L40,リスト!$V$4),IF($L40=リスト!$V$5,COUNTIF($L$8:$L40,リスト!$V$5),IF($L40=リスト!$V$6,COUNTIF($L$8:$L40,リスト!$V$6),IF($L40=リスト!$V$7,COUNTIF($L$8:$L40,リスト!$V$7),IF($L40=リスト!$V$8,COUNTIF($L$8:$L40,リスト!$V$8),IF($L40=リスト!$V$9,COUNTIF($L$8:$L40,リスト!$V$9),IF($L40=リスト!$V$10,COUNTIF($L$8:$L40,リスト!$V$10),IF($L40=リスト!$V$11,COUNTIF($L$8:$L40,リスト!$V$11),IF($L40=リスト!$V$12,COUNTIF($L$8:$L40,リスト!$V$12),IF($L40=リスト!$V$13,COUNTIF($L$8:$L40,リスト!$V$13),IF($L40=リスト!$V$14,COUNTIF($L$8:$L40,リスト!$V$14),IF($L40=リスト!$V$15,COUNTIF($L$8:$L40,リスト!$V$15),IF($L40=リスト!$V$16,COUNTIF($L$8:$L40,リスト!$V$16),IF($L40=リスト!$V$17,COUNTIF($L$8:$L40,リスト!$V$17),"")))))))))))))))),"")</f>
        <v/>
      </c>
    </row>
    <row r="41" spans="1:30" s="15" customFormat="1" ht="33" customHeight="1" x14ac:dyDescent="0.55000000000000004">
      <c r="A41" s="22">
        <v>74</v>
      </c>
      <c r="B41" s="31"/>
      <c r="C41" s="31"/>
      <c r="D41" s="32"/>
      <c r="E41" s="32"/>
      <c r="F41" s="22">
        <f>IF($D41&gt;3,IF($I$3=リスト!$A$3,"附属高松",IF($I$3=リスト!$A$75,"附属坂出",$I$3)),)</f>
        <v>0</v>
      </c>
      <c r="G41" s="33"/>
      <c r="H41" s="32"/>
      <c r="I41" s="33"/>
      <c r="J41" s="32"/>
      <c r="K41" s="33"/>
      <c r="L41" s="32"/>
      <c r="M41" s="33"/>
      <c r="N41" s="15" t="str">
        <f t="shared" si="0"/>
        <v/>
      </c>
      <c r="O41" s="15" t="str">
        <f t="shared" si="1"/>
        <v/>
      </c>
      <c r="AC41" s="15" t="str">
        <f>IF($E41="男",IF($L41=リスト!$V$2,COUNTIF($L$8:$L41,リスト!$V$2),IF($L41=リスト!$V$3,COUNTIF($L$8:$L41,リスト!$V$3),IF($L41=リスト!$V$4,COUNTIF($L$8:$L41,リスト!$V$4),IF($L41=リスト!$V$5,COUNTIF($L$8:$L41,リスト!$V$5),IF($L41=リスト!$V$6,COUNTIF($L$8:$L41,リスト!$V$6),IF($L41=リスト!$V$7,COUNTIF($L$8:$L41,リスト!$V$7),IF($L41=リスト!$V$8,COUNTIF($L$8:$L41,リスト!$V$8),IF($L41=リスト!$V$9,COUNTIF($L$8:$L41,リスト!$V$9),IF($L41=リスト!$V$10,COUNTIF($L$8:$L41,リスト!$V$10),IF($L41=リスト!$V$11,COUNTIF($L$8:$L41,リスト!$V$11),IF($L41=リスト!$V$12,COUNTIF($L$8:$L41,リスト!$V$12),IF($L41=リスト!$V$13,COUNTIF($L$8:$L41,リスト!$V$13),IF($L41=リスト!$V$14,COUNTIF($L$8:$L41,リスト!$V$14),IF($L41=リスト!$V$15,COUNTIF($L$8:$L41,リスト!$V$15),IF($L41=リスト!$V$16,COUNTIF($L$8:$L41,リスト!$V$16),IF($L41=リスト!$V$17,COUNTIF($L$8:$L41,リスト!$V$17),"")))))))))))))))),"")</f>
        <v/>
      </c>
      <c r="AD41" s="15" t="str">
        <f>IF($E41="女",IF($L41=リスト!$V$2,COUNTIF($L$8:$L41,リスト!$V$2),IF($L41=リスト!$V$3,COUNTIF($L$8:$L41,リスト!$V$3),IF($L41=リスト!$V$4,COUNTIF($L$8:$L41,リスト!$V$4),IF($L41=リスト!$V$5,COUNTIF($L$8:$L41,リスト!$V$5),IF($L41=リスト!$V$6,COUNTIF($L$8:$L41,リスト!$V$6),IF($L41=リスト!$V$7,COUNTIF($L$8:$L41,リスト!$V$7),IF($L41=リスト!$V$8,COUNTIF($L$8:$L41,リスト!$V$8),IF($L41=リスト!$V$9,COUNTIF($L$8:$L41,リスト!$V$9),IF($L41=リスト!$V$10,COUNTIF($L$8:$L41,リスト!$V$10),IF($L41=リスト!$V$11,COUNTIF($L$8:$L41,リスト!$V$11),IF($L41=リスト!$V$12,COUNTIF($L$8:$L41,リスト!$V$12),IF($L41=リスト!$V$13,COUNTIF($L$8:$L41,リスト!$V$13),IF($L41=リスト!$V$14,COUNTIF($L$8:$L41,リスト!$V$14),IF($L41=リスト!$V$15,COUNTIF($L$8:$L41,リスト!$V$15),IF($L41=リスト!$V$16,COUNTIF($L$8:$L41,リスト!$V$16),IF($L41=リスト!$V$17,COUNTIF($L$8:$L41,リスト!$V$17),"")))))))))))))))),"")</f>
        <v/>
      </c>
    </row>
    <row r="42" spans="1:30" s="15" customFormat="1" ht="33" customHeight="1" x14ac:dyDescent="0.55000000000000004">
      <c r="A42" s="22">
        <v>75</v>
      </c>
      <c r="B42" s="31"/>
      <c r="C42" s="31"/>
      <c r="D42" s="32"/>
      <c r="E42" s="32"/>
      <c r="F42" s="22">
        <f>IF($D42&gt;3,IF($I$3=リスト!$A$3,"附属高松",IF($I$3=リスト!$A$75,"附属坂出",$I$3)),)</f>
        <v>0</v>
      </c>
      <c r="G42" s="33"/>
      <c r="H42" s="32"/>
      <c r="I42" s="33"/>
      <c r="J42" s="32"/>
      <c r="K42" s="33"/>
      <c r="L42" s="32"/>
      <c r="M42" s="33"/>
      <c r="N42" s="15" t="str">
        <f t="shared" si="0"/>
        <v/>
      </c>
      <c r="O42" s="15" t="str">
        <f t="shared" si="1"/>
        <v/>
      </c>
      <c r="AC42" s="15" t="str">
        <f>IF($E42="男",IF($L42=リスト!$V$2,COUNTIF($L$8:$L42,リスト!$V$2),IF($L42=リスト!$V$3,COUNTIF($L$8:$L42,リスト!$V$3),IF($L42=リスト!$V$4,COUNTIF($L$8:$L42,リスト!$V$4),IF($L42=リスト!$V$5,COUNTIF($L$8:$L42,リスト!$V$5),IF($L42=リスト!$V$6,COUNTIF($L$8:$L42,リスト!$V$6),IF($L42=リスト!$V$7,COUNTIF($L$8:$L42,リスト!$V$7),IF($L42=リスト!$V$8,COUNTIF($L$8:$L42,リスト!$V$8),IF($L42=リスト!$V$9,COUNTIF($L$8:$L42,リスト!$V$9),IF($L42=リスト!$V$10,COUNTIF($L$8:$L42,リスト!$V$10),IF($L42=リスト!$V$11,COUNTIF($L$8:$L42,リスト!$V$11),IF($L42=リスト!$V$12,COUNTIF($L$8:$L42,リスト!$V$12),IF($L42=リスト!$V$13,COUNTIF($L$8:$L42,リスト!$V$13),IF($L42=リスト!$V$14,COUNTIF($L$8:$L42,リスト!$V$14),IF($L42=リスト!$V$15,COUNTIF($L$8:$L42,リスト!$V$15),IF($L42=リスト!$V$16,COUNTIF($L$8:$L42,リスト!$V$16),IF($L42=リスト!$V$17,COUNTIF($L$8:$L42,リスト!$V$17),"")))))))))))))))),"")</f>
        <v/>
      </c>
      <c r="AD42" s="15" t="str">
        <f>IF($E42="女",IF($L42=リスト!$V$2,COUNTIF($L$8:$L42,リスト!$V$2),IF($L42=リスト!$V$3,COUNTIF($L$8:$L42,リスト!$V$3),IF($L42=リスト!$V$4,COUNTIF($L$8:$L42,リスト!$V$4),IF($L42=リスト!$V$5,COUNTIF($L$8:$L42,リスト!$V$5),IF($L42=リスト!$V$6,COUNTIF($L$8:$L42,リスト!$V$6),IF($L42=リスト!$V$7,COUNTIF($L$8:$L42,リスト!$V$7),IF($L42=リスト!$V$8,COUNTIF($L$8:$L42,リスト!$V$8),IF($L42=リスト!$V$9,COUNTIF($L$8:$L42,リスト!$V$9),IF($L42=リスト!$V$10,COUNTIF($L$8:$L42,リスト!$V$10),IF($L42=リスト!$V$11,COUNTIF($L$8:$L42,リスト!$V$11),IF($L42=リスト!$V$12,COUNTIF($L$8:$L42,リスト!$V$12),IF($L42=リスト!$V$13,COUNTIF($L$8:$L42,リスト!$V$13),IF($L42=リスト!$V$14,COUNTIF($L$8:$L42,リスト!$V$14),IF($L42=リスト!$V$15,COUNTIF($L$8:$L42,リスト!$V$15),IF($L42=リスト!$V$16,COUNTIF($L$8:$L42,リスト!$V$16),IF($L42=リスト!$V$17,COUNTIF($L$8:$L42,リスト!$V$17),"")))))))))))))))),"")</f>
        <v/>
      </c>
    </row>
    <row r="43" spans="1:30" s="15" customFormat="1" ht="33" customHeight="1" x14ac:dyDescent="0.55000000000000004">
      <c r="A43" s="22">
        <v>76</v>
      </c>
      <c r="B43" s="31"/>
      <c r="C43" s="31"/>
      <c r="D43" s="32"/>
      <c r="E43" s="32"/>
      <c r="F43" s="22">
        <f>IF($D43&gt;3,IF($I$3=リスト!$A$3,"附属高松",IF($I$3=リスト!$A$75,"附属坂出",$I$3)),)</f>
        <v>0</v>
      </c>
      <c r="G43" s="33"/>
      <c r="H43" s="32"/>
      <c r="I43" s="33"/>
      <c r="J43" s="32"/>
      <c r="K43" s="33"/>
      <c r="L43" s="32"/>
      <c r="M43" s="33"/>
      <c r="N43" s="15" t="str">
        <f t="shared" si="0"/>
        <v/>
      </c>
      <c r="O43" s="15" t="str">
        <f t="shared" si="1"/>
        <v/>
      </c>
      <c r="AC43" s="15" t="str">
        <f>IF($E43="男",IF($L43=リスト!$V$2,COUNTIF($L$8:$L43,リスト!$V$2),IF($L43=リスト!$V$3,COUNTIF($L$8:$L43,リスト!$V$3),IF($L43=リスト!$V$4,COUNTIF($L$8:$L43,リスト!$V$4),IF($L43=リスト!$V$5,COUNTIF($L$8:$L43,リスト!$V$5),IF($L43=リスト!$V$6,COUNTIF($L$8:$L43,リスト!$V$6),IF($L43=リスト!$V$7,COUNTIF($L$8:$L43,リスト!$V$7),IF($L43=リスト!$V$8,COUNTIF($L$8:$L43,リスト!$V$8),IF($L43=リスト!$V$9,COUNTIF($L$8:$L43,リスト!$V$9),IF($L43=リスト!$V$10,COUNTIF($L$8:$L43,リスト!$V$10),IF($L43=リスト!$V$11,COUNTIF($L$8:$L43,リスト!$V$11),IF($L43=リスト!$V$12,COUNTIF($L$8:$L43,リスト!$V$12),IF($L43=リスト!$V$13,COUNTIF($L$8:$L43,リスト!$V$13),IF($L43=リスト!$V$14,COUNTIF($L$8:$L43,リスト!$V$14),IF($L43=リスト!$V$15,COUNTIF($L$8:$L43,リスト!$V$15),IF($L43=リスト!$V$16,COUNTIF($L$8:$L43,リスト!$V$16),IF($L43=リスト!$V$17,COUNTIF($L$8:$L43,リスト!$V$17),"")))))))))))))))),"")</f>
        <v/>
      </c>
      <c r="AD43" s="15" t="str">
        <f>IF($E43="女",IF($L43=リスト!$V$2,COUNTIF($L$8:$L43,リスト!$V$2),IF($L43=リスト!$V$3,COUNTIF($L$8:$L43,リスト!$V$3),IF($L43=リスト!$V$4,COUNTIF($L$8:$L43,リスト!$V$4),IF($L43=リスト!$V$5,COUNTIF($L$8:$L43,リスト!$V$5),IF($L43=リスト!$V$6,COUNTIF($L$8:$L43,リスト!$V$6),IF($L43=リスト!$V$7,COUNTIF($L$8:$L43,リスト!$V$7),IF($L43=リスト!$V$8,COUNTIF($L$8:$L43,リスト!$V$8),IF($L43=リスト!$V$9,COUNTIF($L$8:$L43,リスト!$V$9),IF($L43=リスト!$V$10,COUNTIF($L$8:$L43,リスト!$V$10),IF($L43=リスト!$V$11,COUNTIF($L$8:$L43,リスト!$V$11),IF($L43=リスト!$V$12,COUNTIF($L$8:$L43,リスト!$V$12),IF($L43=リスト!$V$13,COUNTIF($L$8:$L43,リスト!$V$13),IF($L43=リスト!$V$14,COUNTIF($L$8:$L43,リスト!$V$14),IF($L43=リスト!$V$15,COUNTIF($L$8:$L43,リスト!$V$15),IF($L43=リスト!$V$16,COUNTIF($L$8:$L43,リスト!$V$16),IF($L43=リスト!$V$17,COUNTIF($L$8:$L43,リスト!$V$17),"")))))))))))))))),"")</f>
        <v/>
      </c>
    </row>
    <row r="44" spans="1:30" s="15" customFormat="1" ht="33" customHeight="1" x14ac:dyDescent="0.55000000000000004">
      <c r="A44" s="22">
        <v>77</v>
      </c>
      <c r="B44" s="31"/>
      <c r="C44" s="31"/>
      <c r="D44" s="32"/>
      <c r="E44" s="32"/>
      <c r="F44" s="22">
        <f>IF($D44&gt;3,IF($I$3=リスト!$A$3,"附属高松",IF($I$3=リスト!$A$75,"附属坂出",$I$3)),)</f>
        <v>0</v>
      </c>
      <c r="G44" s="33"/>
      <c r="H44" s="32"/>
      <c r="I44" s="33"/>
      <c r="J44" s="32"/>
      <c r="K44" s="33"/>
      <c r="L44" s="32"/>
      <c r="M44" s="33"/>
      <c r="N44" s="15" t="str">
        <f t="shared" si="0"/>
        <v/>
      </c>
      <c r="O44" s="15" t="str">
        <f t="shared" si="1"/>
        <v/>
      </c>
      <c r="AC44" s="15" t="str">
        <f>IF($E44="男",IF($L44=リスト!$V$2,COUNTIF($L$8:$L44,リスト!$V$2),IF($L44=リスト!$V$3,COUNTIF($L$8:$L44,リスト!$V$3),IF($L44=リスト!$V$4,COUNTIF($L$8:$L44,リスト!$V$4),IF($L44=リスト!$V$5,COUNTIF($L$8:$L44,リスト!$V$5),IF($L44=リスト!$V$6,COUNTIF($L$8:$L44,リスト!$V$6),IF($L44=リスト!$V$7,COUNTIF($L$8:$L44,リスト!$V$7),IF($L44=リスト!$V$8,COUNTIF($L$8:$L44,リスト!$V$8),IF($L44=リスト!$V$9,COUNTIF($L$8:$L44,リスト!$V$9),IF($L44=リスト!$V$10,COUNTIF($L$8:$L44,リスト!$V$10),IF($L44=リスト!$V$11,COUNTIF($L$8:$L44,リスト!$V$11),IF($L44=リスト!$V$12,COUNTIF($L$8:$L44,リスト!$V$12),IF($L44=リスト!$V$13,COUNTIF($L$8:$L44,リスト!$V$13),IF($L44=リスト!$V$14,COUNTIF($L$8:$L44,リスト!$V$14),IF($L44=リスト!$V$15,COUNTIF($L$8:$L44,リスト!$V$15),IF($L44=リスト!$V$16,COUNTIF($L$8:$L44,リスト!$V$16),IF($L44=リスト!$V$17,COUNTIF($L$8:$L44,リスト!$V$17),"")))))))))))))))),"")</f>
        <v/>
      </c>
      <c r="AD44" s="15" t="str">
        <f>IF($E44="女",IF($L44=リスト!$V$2,COUNTIF($L$8:$L44,リスト!$V$2),IF($L44=リスト!$V$3,COUNTIF($L$8:$L44,リスト!$V$3),IF($L44=リスト!$V$4,COUNTIF($L$8:$L44,リスト!$V$4),IF($L44=リスト!$V$5,COUNTIF($L$8:$L44,リスト!$V$5),IF($L44=リスト!$V$6,COUNTIF($L$8:$L44,リスト!$V$6),IF($L44=リスト!$V$7,COUNTIF($L$8:$L44,リスト!$V$7),IF($L44=リスト!$V$8,COUNTIF($L$8:$L44,リスト!$V$8),IF($L44=リスト!$V$9,COUNTIF($L$8:$L44,リスト!$V$9),IF($L44=リスト!$V$10,COUNTIF($L$8:$L44,リスト!$V$10),IF($L44=リスト!$V$11,COUNTIF($L$8:$L44,リスト!$V$11),IF($L44=リスト!$V$12,COUNTIF($L$8:$L44,リスト!$V$12),IF($L44=リスト!$V$13,COUNTIF($L$8:$L44,リスト!$V$13),IF($L44=リスト!$V$14,COUNTIF($L$8:$L44,リスト!$V$14),IF($L44=リスト!$V$15,COUNTIF($L$8:$L44,リスト!$V$15),IF($L44=リスト!$V$16,COUNTIF($L$8:$L44,リスト!$V$16),IF($L44=リスト!$V$17,COUNTIF($L$8:$L44,リスト!$V$17),"")))))))))))))))),"")</f>
        <v/>
      </c>
    </row>
    <row r="45" spans="1:30" s="15" customFormat="1" ht="33" customHeight="1" x14ac:dyDescent="0.55000000000000004">
      <c r="A45" s="22">
        <v>78</v>
      </c>
      <c r="B45" s="31"/>
      <c r="C45" s="31"/>
      <c r="D45" s="32"/>
      <c r="E45" s="32"/>
      <c r="F45" s="22">
        <f>IF($D45&gt;3,IF($I$3=リスト!$A$3,"附属高松",IF($I$3=リスト!$A$75,"附属坂出",$I$3)),)</f>
        <v>0</v>
      </c>
      <c r="G45" s="33"/>
      <c r="H45" s="32"/>
      <c r="I45" s="33"/>
      <c r="J45" s="32"/>
      <c r="K45" s="33"/>
      <c r="L45" s="32"/>
      <c r="M45" s="33"/>
      <c r="N45" s="15" t="str">
        <f t="shared" si="0"/>
        <v/>
      </c>
      <c r="O45" s="15" t="str">
        <f t="shared" si="1"/>
        <v/>
      </c>
      <c r="AC45" s="15" t="str">
        <f>IF($E45="男",IF($L45=リスト!$V$2,COUNTIF($L$8:$L45,リスト!$V$2),IF($L45=リスト!$V$3,COUNTIF($L$8:$L45,リスト!$V$3),IF($L45=リスト!$V$4,COUNTIF($L$8:$L45,リスト!$V$4),IF($L45=リスト!$V$5,COUNTIF($L$8:$L45,リスト!$V$5),IF($L45=リスト!$V$6,COUNTIF($L$8:$L45,リスト!$V$6),IF($L45=リスト!$V$7,COUNTIF($L$8:$L45,リスト!$V$7),IF($L45=リスト!$V$8,COUNTIF($L$8:$L45,リスト!$V$8),IF($L45=リスト!$V$9,COUNTIF($L$8:$L45,リスト!$V$9),IF($L45=リスト!$V$10,COUNTIF($L$8:$L45,リスト!$V$10),IF($L45=リスト!$V$11,COUNTIF($L$8:$L45,リスト!$V$11),IF($L45=リスト!$V$12,COUNTIF($L$8:$L45,リスト!$V$12),IF($L45=リスト!$V$13,COUNTIF($L$8:$L45,リスト!$V$13),IF($L45=リスト!$V$14,COUNTIF($L$8:$L45,リスト!$V$14),IF($L45=リスト!$V$15,COUNTIF($L$8:$L45,リスト!$V$15),IF($L45=リスト!$V$16,COUNTIF($L$8:$L45,リスト!$V$16),IF($L45=リスト!$V$17,COUNTIF($L$8:$L45,リスト!$V$17),"")))))))))))))))),"")</f>
        <v/>
      </c>
      <c r="AD45" s="15" t="str">
        <f>IF($E45="女",IF($L45=リスト!$V$2,COUNTIF($L$8:$L45,リスト!$V$2),IF($L45=リスト!$V$3,COUNTIF($L$8:$L45,リスト!$V$3),IF($L45=リスト!$V$4,COUNTIF($L$8:$L45,リスト!$V$4),IF($L45=リスト!$V$5,COUNTIF($L$8:$L45,リスト!$V$5),IF($L45=リスト!$V$6,COUNTIF($L$8:$L45,リスト!$V$6),IF($L45=リスト!$V$7,COUNTIF($L$8:$L45,リスト!$V$7),IF($L45=リスト!$V$8,COUNTIF($L$8:$L45,リスト!$V$8),IF($L45=リスト!$V$9,COUNTIF($L$8:$L45,リスト!$V$9),IF($L45=リスト!$V$10,COUNTIF($L$8:$L45,リスト!$V$10),IF($L45=リスト!$V$11,COUNTIF($L$8:$L45,リスト!$V$11),IF($L45=リスト!$V$12,COUNTIF($L$8:$L45,リスト!$V$12),IF($L45=リスト!$V$13,COUNTIF($L$8:$L45,リスト!$V$13),IF($L45=リスト!$V$14,COUNTIF($L$8:$L45,リスト!$V$14),IF($L45=リスト!$V$15,COUNTIF($L$8:$L45,リスト!$V$15),IF($L45=リスト!$V$16,COUNTIF($L$8:$L45,リスト!$V$16),IF($L45=リスト!$V$17,COUNTIF($L$8:$L45,リスト!$V$17),"")))))))))))))))),"")</f>
        <v/>
      </c>
    </row>
    <row r="46" spans="1:30" s="15" customFormat="1" ht="33" customHeight="1" x14ac:dyDescent="0.55000000000000004">
      <c r="A46" s="22">
        <v>79</v>
      </c>
      <c r="B46" s="31"/>
      <c r="C46" s="31"/>
      <c r="D46" s="32"/>
      <c r="E46" s="32"/>
      <c r="F46" s="22">
        <f>IF($D46&gt;3,IF($I$3=リスト!$A$3,"附属高松",IF($I$3=リスト!$A$75,"附属坂出",$I$3)),)</f>
        <v>0</v>
      </c>
      <c r="G46" s="33"/>
      <c r="H46" s="32"/>
      <c r="I46" s="33"/>
      <c r="J46" s="32"/>
      <c r="K46" s="33"/>
      <c r="L46" s="32"/>
      <c r="M46" s="33"/>
      <c r="N46" s="15" t="str">
        <f t="shared" si="0"/>
        <v/>
      </c>
      <c r="O46" s="15" t="str">
        <f t="shared" si="1"/>
        <v/>
      </c>
      <c r="AC46" s="15" t="str">
        <f>IF($E46="男",IF($L46=リスト!$V$2,COUNTIF($L$8:$L46,リスト!$V$2),IF($L46=リスト!$V$3,COUNTIF($L$8:$L46,リスト!$V$3),IF($L46=リスト!$V$4,COUNTIF($L$8:$L46,リスト!$V$4),IF($L46=リスト!$V$5,COUNTIF($L$8:$L46,リスト!$V$5),IF($L46=リスト!$V$6,COUNTIF($L$8:$L46,リスト!$V$6),IF($L46=リスト!$V$7,COUNTIF($L$8:$L46,リスト!$V$7),IF($L46=リスト!$V$8,COUNTIF($L$8:$L46,リスト!$V$8),IF($L46=リスト!$V$9,COUNTIF($L$8:$L46,リスト!$V$9),IF($L46=リスト!$V$10,COUNTIF($L$8:$L46,リスト!$V$10),IF($L46=リスト!$V$11,COUNTIF($L$8:$L46,リスト!$V$11),IF($L46=リスト!$V$12,COUNTIF($L$8:$L46,リスト!$V$12),IF($L46=リスト!$V$13,COUNTIF($L$8:$L46,リスト!$V$13),IF($L46=リスト!$V$14,COUNTIF($L$8:$L46,リスト!$V$14),IF($L46=リスト!$V$15,COUNTIF($L$8:$L46,リスト!$V$15),IF($L46=リスト!$V$16,COUNTIF($L$8:$L46,リスト!$V$16),IF($L46=リスト!$V$17,COUNTIF($L$8:$L46,リスト!$V$17),"")))))))))))))))),"")</f>
        <v/>
      </c>
      <c r="AD46" s="15" t="str">
        <f>IF($E46="女",IF($L46=リスト!$V$2,COUNTIF($L$8:$L46,リスト!$V$2),IF($L46=リスト!$V$3,COUNTIF($L$8:$L46,リスト!$V$3),IF($L46=リスト!$V$4,COUNTIF($L$8:$L46,リスト!$V$4),IF($L46=リスト!$V$5,COUNTIF($L$8:$L46,リスト!$V$5),IF($L46=リスト!$V$6,COUNTIF($L$8:$L46,リスト!$V$6),IF($L46=リスト!$V$7,COUNTIF($L$8:$L46,リスト!$V$7),IF($L46=リスト!$V$8,COUNTIF($L$8:$L46,リスト!$V$8),IF($L46=リスト!$V$9,COUNTIF($L$8:$L46,リスト!$V$9),IF($L46=リスト!$V$10,COUNTIF($L$8:$L46,リスト!$V$10),IF($L46=リスト!$V$11,COUNTIF($L$8:$L46,リスト!$V$11),IF($L46=リスト!$V$12,COUNTIF($L$8:$L46,リスト!$V$12),IF($L46=リスト!$V$13,COUNTIF($L$8:$L46,リスト!$V$13),IF($L46=リスト!$V$14,COUNTIF($L$8:$L46,リスト!$V$14),IF($L46=リスト!$V$15,COUNTIF($L$8:$L46,リスト!$V$15),IF($L46=リスト!$V$16,COUNTIF($L$8:$L46,リスト!$V$16),IF($L46=リスト!$V$17,COUNTIF($L$8:$L46,リスト!$V$17),"")))))))))))))))),"")</f>
        <v/>
      </c>
    </row>
    <row r="47" spans="1:30" s="15" customFormat="1" ht="33" customHeight="1" x14ac:dyDescent="0.55000000000000004">
      <c r="A47" s="22">
        <v>80</v>
      </c>
      <c r="B47" s="31"/>
      <c r="C47" s="31"/>
      <c r="D47" s="32"/>
      <c r="E47" s="32"/>
      <c r="F47" s="22">
        <f>IF($D47&gt;3,IF($I$3=リスト!$A$3,"附属高松",IF($I$3=リスト!$A$75,"附属坂出",$I$3)),)</f>
        <v>0</v>
      </c>
      <c r="G47" s="33"/>
      <c r="H47" s="32"/>
      <c r="I47" s="33"/>
      <c r="J47" s="32"/>
      <c r="K47" s="33"/>
      <c r="L47" s="32"/>
      <c r="M47" s="33"/>
      <c r="N47" s="15" t="str">
        <f t="shared" si="0"/>
        <v/>
      </c>
      <c r="O47" s="15" t="str">
        <f t="shared" si="1"/>
        <v/>
      </c>
      <c r="AC47" s="15" t="str">
        <f>IF($E47="男",IF($L47=リスト!$V$2,COUNTIF($L$8:$L47,リスト!$V$2),IF($L47=リスト!$V$3,COUNTIF($L$8:$L47,リスト!$V$3),IF($L47=リスト!$V$4,COUNTIF($L$8:$L47,リスト!$V$4),IF($L47=リスト!$V$5,COUNTIF($L$8:$L47,リスト!$V$5),IF($L47=リスト!$V$6,COUNTIF($L$8:$L47,リスト!$V$6),IF($L47=リスト!$V$7,COUNTIF($L$8:$L47,リスト!$V$7),IF($L47=リスト!$V$8,COUNTIF($L$8:$L47,リスト!$V$8),IF($L47=リスト!$V$9,COUNTIF($L$8:$L47,リスト!$V$9),IF($L47=リスト!$V$10,COUNTIF($L$8:$L47,リスト!$V$10),IF($L47=リスト!$V$11,COUNTIF($L$8:$L47,リスト!$V$11),IF($L47=リスト!$V$12,COUNTIF($L$8:$L47,リスト!$V$12),IF($L47=リスト!$V$13,COUNTIF($L$8:$L47,リスト!$V$13),IF($L47=リスト!$V$14,COUNTIF($L$8:$L47,リスト!$V$14),IF($L47=リスト!$V$15,COUNTIF($L$8:$L47,リスト!$V$15),IF($L47=リスト!$V$16,COUNTIF($L$8:$L47,リスト!$V$16),IF($L47=リスト!$V$17,COUNTIF($L$8:$L47,リスト!$V$17),"")))))))))))))))),"")</f>
        <v/>
      </c>
      <c r="AD47" s="15" t="str">
        <f>IF($E47="女",IF($L47=リスト!$V$2,COUNTIF($L$8:$L47,リスト!$V$2),IF($L47=リスト!$V$3,COUNTIF($L$8:$L47,リスト!$V$3),IF($L47=リスト!$V$4,COUNTIF($L$8:$L47,リスト!$V$4),IF($L47=リスト!$V$5,COUNTIF($L$8:$L47,リスト!$V$5),IF($L47=リスト!$V$6,COUNTIF($L$8:$L47,リスト!$V$6),IF($L47=リスト!$V$7,COUNTIF($L$8:$L47,リスト!$V$7),IF($L47=リスト!$V$8,COUNTIF($L$8:$L47,リスト!$V$8),IF($L47=リスト!$V$9,COUNTIF($L$8:$L47,リスト!$V$9),IF($L47=リスト!$V$10,COUNTIF($L$8:$L47,リスト!$V$10),IF($L47=リスト!$V$11,COUNTIF($L$8:$L47,リスト!$V$11),IF($L47=リスト!$V$12,COUNTIF($L$8:$L47,リスト!$V$12),IF($L47=リスト!$V$13,COUNTIF($L$8:$L47,リスト!$V$13),IF($L47=リスト!$V$14,COUNTIF($L$8:$L47,リスト!$V$14),IF($L47=リスト!$V$15,COUNTIF($L$8:$L47,リスト!$V$15),IF($L47=リスト!$V$16,COUNTIF($L$8:$L47,リスト!$V$16),IF($L47=リスト!$V$17,COUNTIF($L$8:$L47,リスト!$V$17),"")))))))))))))))),"")</f>
        <v/>
      </c>
    </row>
    <row r="48" spans="1:30" ht="5.15" customHeight="1" x14ac:dyDescent="0.55000000000000004">
      <c r="AC48" s="15" t="str">
        <f>IF($E48="男",IF($L48=リスト!$V$2,COUNTIF($L$8:$L48,リスト!$V$2),IF($L48=リスト!$V$3,COUNTIF($L$8:$L48,リスト!$V$3),IF($L48=リスト!$V$4,COUNTIF($L$8:$L48,リスト!$V$4),IF($L48=リスト!$V$5,COUNTIF($L$8:$L48,リスト!$V$5),IF($L48=リスト!$V$6,COUNTIF($L$8:$L48,リスト!$V$6),IF($L48=リスト!$V$7,COUNTIF($L$8:$L48,リスト!$V$7),IF($L48=リスト!$V$8,COUNTIF($L$8:$L48,リスト!$V$8),IF($L48=リスト!$V$9,COUNTIF($L$8:$L48,リスト!$V$9),IF($L48=リスト!$V$10,COUNTIF($L$8:$L48,リスト!$V$10),IF($L48=リスト!$V$11,COUNTIF($L$8:$L48,リスト!$V$11),IF($L48=リスト!$V$12,COUNTIF($L$8:$L48,リスト!$V$12),IF($L48=リスト!$V$13,COUNTIF($L$8:$L48,リスト!$V$13),IF($L48=リスト!$V$14,COUNTIF($L$8:$L48,リスト!$V$14),IF($L48=リスト!$V$15,COUNTIF($L$8:$L48,リスト!$V$15),IF($L48=リスト!$V$16,COUNTIF($L$8:$L48,リスト!$V$16),IF($L48=リスト!$V$17,COUNTIF($L$8:$L48,リスト!$V$17),"")))))))))))))))),"")</f>
        <v/>
      </c>
      <c r="AD48" s="15" t="str">
        <f>IF($E48="女",IF($L48=リスト!$V$2,COUNTIF($L$8:$L48,リスト!$V$2),IF($L48=リスト!$V$3,COUNTIF($L$8:$L48,リスト!$V$3),IF($L48=リスト!$V$4,COUNTIF($L$8:$L48,リスト!$V$4),IF($L48=リスト!$V$5,COUNTIF($L$8:$L48,リスト!$V$5),IF($L48=リスト!$V$6,COUNTIF($L$8:$L48,リスト!$V$6),IF($L48=リスト!$V$7,COUNTIF($L$8:$L48,リスト!$V$7),IF($L48=リスト!$V$8,COUNTIF($L$8:$L48,リスト!$V$8),IF($L48=リスト!$V$9,COUNTIF($L$8:$L48,リスト!$V$9),IF($L48=リスト!$V$10,COUNTIF($L$8:$L48,リスト!$V$10),IF($L48=リスト!$V$11,COUNTIF($L$8:$L48,リスト!$V$11),IF($L48=リスト!$V$12,COUNTIF($L$8:$L48,リスト!$V$12),IF($L48=リスト!$V$13,COUNTIF($L$8:$L48,リスト!$V$13),IF($L48=リスト!$V$14,COUNTIF($L$8:$L48,リスト!$V$14),IF($L48=リスト!$V$15,COUNTIF($L$8:$L48,リスト!$V$15),IF($L48=リスト!$V$16,COUNTIF($L$8:$L48,リスト!$V$16),IF($L48=リスト!$V$17,COUNTIF($L$8:$L48,リスト!$V$17),"")))))))))))))))),"")</f>
        <v/>
      </c>
    </row>
    <row r="49" spans="2:13" ht="30" customHeight="1" x14ac:dyDescent="0.55000000000000004">
      <c r="B49" s="14"/>
      <c r="C49" s="71" t="s">
        <v>1119</v>
      </c>
      <c r="D49" s="71"/>
      <c r="E49" s="71" t="s">
        <v>1120</v>
      </c>
      <c r="F49" s="71"/>
      <c r="G49" s="14" t="s">
        <v>1122</v>
      </c>
      <c r="H49" s="15"/>
      <c r="J49" s="72" t="s">
        <v>1127</v>
      </c>
      <c r="K49" s="73"/>
      <c r="L49" s="73"/>
      <c r="M49" s="74"/>
    </row>
    <row r="50" spans="2:13" ht="30" customHeight="1" x14ac:dyDescent="0.55000000000000004">
      <c r="B50" s="14" t="s">
        <v>1121</v>
      </c>
      <c r="C50" s="75">
        <f>申込用紙１!C50</f>
        <v>0</v>
      </c>
      <c r="D50" s="75"/>
      <c r="E50" s="75">
        <f>申込用紙１!E50</f>
        <v>0</v>
      </c>
      <c r="F50" s="75"/>
      <c r="G50" s="16">
        <f>申込用紙１!G50</f>
        <v>0</v>
      </c>
      <c r="H50" s="17"/>
      <c r="J50" s="72"/>
      <c r="K50" s="73"/>
      <c r="L50" s="73"/>
      <c r="M50" s="74"/>
    </row>
    <row r="51" spans="2:13" ht="30" customHeight="1" x14ac:dyDescent="0.55000000000000004">
      <c r="B51" s="14" t="s">
        <v>1138</v>
      </c>
      <c r="C51" s="59">
        <f>申込用紙１!C51</f>
        <v>0</v>
      </c>
      <c r="D51" s="59"/>
      <c r="E51" s="59"/>
      <c r="F51" s="59"/>
      <c r="G51" s="59"/>
      <c r="H51" s="15"/>
      <c r="J51" s="60">
        <f>申込用紙１!J51</f>
        <v>0</v>
      </c>
      <c r="K51" s="61"/>
      <c r="L51" s="61"/>
      <c r="M51" s="62"/>
    </row>
    <row r="52" spans="2:13" ht="30" customHeight="1" x14ac:dyDescent="0.55000000000000004">
      <c r="B52" s="13"/>
      <c r="C52" s="13"/>
      <c r="D52" s="13"/>
      <c r="E52" s="13"/>
      <c r="F52" s="13"/>
      <c r="G52" s="13"/>
      <c r="H52" s="15"/>
      <c r="J52" s="60"/>
      <c r="K52" s="61"/>
      <c r="L52" s="61"/>
      <c r="M52" s="62"/>
    </row>
    <row r="53" spans="2:13" ht="30" customHeight="1" x14ac:dyDescent="0.55000000000000004">
      <c r="B53" s="13" t="s">
        <v>1123</v>
      </c>
      <c r="C53" s="18">
        <f>申込用紙１!C53</f>
        <v>0</v>
      </c>
      <c r="D53" s="63" t="s">
        <v>1124</v>
      </c>
      <c r="E53" s="63"/>
      <c r="F53" s="19">
        <v>800</v>
      </c>
      <c r="G53" s="19" t="s">
        <v>1125</v>
      </c>
      <c r="H53" s="19">
        <f>申込用紙１!H53</f>
        <v>0</v>
      </c>
      <c r="J53" s="60"/>
      <c r="K53" s="61"/>
      <c r="L53" s="61"/>
      <c r="M53" s="62"/>
    </row>
    <row r="54" spans="2:13" ht="30" customHeight="1" thickBot="1" x14ac:dyDescent="0.6">
      <c r="B54" s="13" t="s">
        <v>1138</v>
      </c>
      <c r="C54" s="20">
        <f>申込用紙１!C54</f>
        <v>0</v>
      </c>
      <c r="D54" s="63" t="s">
        <v>1124</v>
      </c>
      <c r="E54" s="63"/>
      <c r="F54" s="19">
        <v>2000</v>
      </c>
      <c r="G54" s="19" t="s">
        <v>1125</v>
      </c>
      <c r="H54" s="19">
        <f>申込用紙１!H54</f>
        <v>0</v>
      </c>
      <c r="J54" s="60"/>
      <c r="K54" s="61"/>
      <c r="L54" s="61"/>
      <c r="M54" s="62"/>
    </row>
    <row r="55" spans="2:13" ht="30" customHeight="1" x14ac:dyDescent="0.55000000000000004">
      <c r="B55" s="64" t="s">
        <v>1126</v>
      </c>
      <c r="C55" s="64"/>
      <c r="D55" s="64"/>
      <c r="E55" s="64"/>
      <c r="F55" s="64"/>
      <c r="G55" s="64"/>
      <c r="H55" s="21">
        <f>申込用紙１!H55</f>
        <v>0</v>
      </c>
      <c r="J55" s="60"/>
      <c r="K55" s="61"/>
      <c r="L55" s="61"/>
      <c r="M55" s="62"/>
    </row>
    <row r="56" spans="2:13" ht="10" customHeight="1" x14ac:dyDescent="0.55000000000000004">
      <c r="B56" s="15"/>
      <c r="C56" s="15"/>
      <c r="D56" s="15"/>
      <c r="E56" s="15"/>
      <c r="F56" s="15"/>
      <c r="G56" s="15"/>
      <c r="H56" s="15"/>
    </row>
    <row r="57" spans="2:13" ht="30" customHeight="1" x14ac:dyDescent="0.55000000000000004">
      <c r="B57" s="63" t="s">
        <v>1128</v>
      </c>
      <c r="C57" s="63"/>
      <c r="D57" s="15" t="s">
        <v>1129</v>
      </c>
      <c r="E57" s="15"/>
      <c r="F57" s="15">
        <f>必読!F66</f>
        <v>2024</v>
      </c>
      <c r="G57" s="15" t="s">
        <v>1130</v>
      </c>
      <c r="H57" s="34">
        <f>申込用紙１!H57</f>
        <v>0</v>
      </c>
      <c r="I57" s="15" t="s">
        <v>1131</v>
      </c>
      <c r="J57" s="34">
        <f>申込用紙１!J57</f>
        <v>0</v>
      </c>
      <c r="K57" s="15" t="s">
        <v>1132</v>
      </c>
      <c r="L57" s="15"/>
    </row>
    <row r="58" spans="2:13" ht="30" customHeight="1" x14ac:dyDescent="0.55000000000000004">
      <c r="B58" s="63" t="s">
        <v>1133</v>
      </c>
      <c r="C58" s="63"/>
      <c r="D58" s="63"/>
      <c r="E58" s="63"/>
      <c r="F58" s="15"/>
      <c r="G58" s="15"/>
      <c r="H58" s="15"/>
    </row>
    <row r="59" spans="2:13" ht="5.15" customHeight="1" x14ac:dyDescent="0.55000000000000004">
      <c r="B59" s="15"/>
      <c r="C59" s="15"/>
      <c r="D59" s="15"/>
      <c r="E59" s="15"/>
      <c r="F59" s="15"/>
      <c r="G59" s="15"/>
      <c r="H59" s="15"/>
    </row>
    <row r="60" spans="2:13" ht="30" customHeight="1" x14ac:dyDescent="0.55000000000000004">
      <c r="B60" s="13" t="s">
        <v>1134</v>
      </c>
      <c r="C60" s="122">
        <f>申込用紙１!C60</f>
        <v>0</v>
      </c>
      <c r="D60" s="122"/>
      <c r="E60" s="122"/>
      <c r="F60" s="15" t="s">
        <v>1135</v>
      </c>
      <c r="G60" s="15"/>
      <c r="I60" s="29" t="s">
        <v>1136</v>
      </c>
      <c r="J60" s="104">
        <f>申込用紙１!J60</f>
        <v>0</v>
      </c>
      <c r="K60" s="104"/>
      <c r="L60" s="30" t="s">
        <v>1135</v>
      </c>
    </row>
    <row r="61" spans="2:13" ht="30" customHeight="1" x14ac:dyDescent="0.55000000000000004">
      <c r="B61" s="15"/>
      <c r="C61" s="15"/>
      <c r="D61" s="15"/>
      <c r="E61" s="15"/>
      <c r="F61" s="15"/>
      <c r="G61" s="15"/>
      <c r="I61" s="4" t="s">
        <v>1137</v>
      </c>
      <c r="J61" s="105">
        <f>申込用紙１!J61</f>
        <v>0</v>
      </c>
      <c r="K61" s="105"/>
      <c r="L61" s="106"/>
    </row>
  </sheetData>
  <mergeCells count="31">
    <mergeCell ref="A3:B3"/>
    <mergeCell ref="C3:D3"/>
    <mergeCell ref="E3:G3"/>
    <mergeCell ref="I3:L3"/>
    <mergeCell ref="A1:M1"/>
    <mergeCell ref="A2:B2"/>
    <mergeCell ref="C2:D2"/>
    <mergeCell ref="F2:G2"/>
    <mergeCell ref="I2:L2"/>
    <mergeCell ref="A4:B4"/>
    <mergeCell ref="C4:M4"/>
    <mergeCell ref="A5:B5"/>
    <mergeCell ref="C5:M5"/>
    <mergeCell ref="A6:B6"/>
    <mergeCell ref="C6:M6"/>
    <mergeCell ref="AC6:AD6"/>
    <mergeCell ref="C49:D49"/>
    <mergeCell ref="E49:F49"/>
    <mergeCell ref="J49:M50"/>
    <mergeCell ref="C50:D50"/>
    <mergeCell ref="E50:F50"/>
    <mergeCell ref="J61:L61"/>
    <mergeCell ref="B58:E58"/>
    <mergeCell ref="C60:E60"/>
    <mergeCell ref="C51:G51"/>
    <mergeCell ref="J51:M55"/>
    <mergeCell ref="D53:E53"/>
    <mergeCell ref="D54:E54"/>
    <mergeCell ref="B55:G55"/>
    <mergeCell ref="B57:C57"/>
    <mergeCell ref="J60:K60"/>
  </mergeCells>
  <phoneticPr fontId="4"/>
  <conditionalFormatting sqref="A2:M57">
    <cfRule type="expression" dxfId="4" priority="3" stopIfTrue="1">
      <formula>A2&gt;0</formula>
    </cfRule>
  </conditionalFormatting>
  <conditionalFormatting sqref="A58:M59 A60:G61 L60 I60:J61">
    <cfRule type="expression" dxfId="3" priority="2" stopIfTrue="1">
      <formula>A58&gt;0</formula>
    </cfRule>
  </conditionalFormatting>
  <conditionalFormatting sqref="B8:M47">
    <cfRule type="expression" dxfId="2" priority="1">
      <formula>$E8="女"</formula>
    </cfRule>
  </conditionalFormatting>
  <pageMargins left="0.39370078740157483" right="0.39370078740157483" top="0.39370078740157483" bottom="0.39370078740157483" header="0.19685039370078741" footer="0.19685039370078741"/>
  <pageSetup paperSize="9" scale="41" orientation="portrait" horizontalDpi="4294967294" verticalDpi="36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A20BC72-15B9-491D-8CCD-AFD7D28C6F62}">
          <x14:formula1>
            <xm:f>リスト!$R$2:$R$3</xm:f>
          </x14:formula1>
          <xm:sqref>E8:E47</xm:sqref>
        </x14:dataValidation>
        <x14:dataValidation type="list" allowBlank="1" showInputMessage="1" showErrorMessage="1" xr:uid="{9CBCFAD0-07B6-4E1A-8772-8F7002709418}">
          <x14:formula1>
            <xm:f>リスト!$P$3:$P$4</xm:f>
          </x14:formula1>
          <xm:sqref>D8:D47</xm:sqref>
        </x14:dataValidation>
        <x14:dataValidation type="list" allowBlank="1" showInputMessage="1" showErrorMessage="1" xr:uid="{9AD47B77-B854-4314-AA2B-0099A85D023E}">
          <x14:formula1>
            <xm:f>リスト!$V$2:$V$17</xm:f>
          </x14:formula1>
          <xm:sqref>L8:L47</xm:sqref>
        </x14:dataValidation>
        <x14:dataValidation type="list" allowBlank="1" showInputMessage="1" showErrorMessage="1" xr:uid="{6C65C733-E5E7-4DB9-A982-299F4E5D0226}">
          <x14:formula1>
            <xm:f>リスト!$T$2:$T$6</xm:f>
          </x14:formula1>
          <xm:sqref>J8:J47 H8:H47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1D926-B7EE-4585-AD47-D09B2539F358}">
  <sheetPr codeName="Sheet5"/>
  <dimension ref="A1:AD61"/>
  <sheetViews>
    <sheetView showZeros="0" view="pageBreakPreview" zoomScale="40" zoomScaleNormal="40" zoomScaleSheetLayoutView="40" workbookViewId="0">
      <selection activeCell="S5" sqref="S5"/>
    </sheetView>
  </sheetViews>
  <sheetFormatPr defaultColWidth="9" defaultRowHeight="18" x14ac:dyDescent="0.55000000000000004"/>
  <cols>
    <col min="1" max="1" width="5.58203125" style="3" customWidth="1"/>
    <col min="2" max="3" width="20.58203125" style="1" customWidth="1"/>
    <col min="4" max="5" width="5.58203125" style="1" customWidth="1"/>
    <col min="6" max="13" width="18.08203125" style="1" customWidth="1"/>
    <col min="14" max="15" width="0" style="1" hidden="1" customWidth="1"/>
    <col min="16" max="17" width="10.58203125" style="1" customWidth="1"/>
    <col min="18" max="25" width="9" style="1"/>
    <col min="26" max="27" width="8.6640625"/>
    <col min="28" max="28" width="9" style="1"/>
    <col min="29" max="30" width="10.58203125" style="1" hidden="1" customWidth="1"/>
    <col min="31" max="16384" width="9" style="1"/>
  </cols>
  <sheetData>
    <row r="1" spans="1:30" s="2" customFormat="1" ht="50.15" customHeight="1" x14ac:dyDescent="0.55000000000000004">
      <c r="A1" s="87" t="s">
        <v>1197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30" s="2" customFormat="1" ht="25" customHeight="1" x14ac:dyDescent="0.55000000000000004">
      <c r="A2" s="88" t="s">
        <v>13</v>
      </c>
      <c r="B2" s="89"/>
      <c r="C2" s="90" t="s">
        <v>14</v>
      </c>
      <c r="D2" s="91"/>
      <c r="E2" s="23" t="s">
        <v>15</v>
      </c>
      <c r="F2" s="92"/>
      <c r="G2" s="93"/>
      <c r="H2" s="24"/>
      <c r="I2" s="94"/>
      <c r="J2" s="95"/>
      <c r="K2" s="95"/>
      <c r="L2" s="90"/>
      <c r="M2" s="25" t="s">
        <v>16</v>
      </c>
    </row>
    <row r="3" spans="1:30" s="2" customFormat="1" ht="25" customHeight="1" x14ac:dyDescent="0.55000000000000004">
      <c r="A3" s="96" t="s">
        <v>1093</v>
      </c>
      <c r="B3" s="97"/>
      <c r="C3" s="98"/>
      <c r="D3" s="99"/>
      <c r="E3" s="100"/>
      <c r="F3" s="101"/>
      <c r="G3" s="102"/>
      <c r="H3" s="26"/>
      <c r="I3" s="103"/>
      <c r="J3" s="103"/>
      <c r="K3" s="103"/>
      <c r="L3" s="103"/>
      <c r="M3" s="27"/>
    </row>
    <row r="4" spans="1:30" s="2" customFormat="1" ht="30" customHeight="1" x14ac:dyDescent="0.55000000000000004">
      <c r="A4" s="65" t="s">
        <v>17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30" s="2" customFormat="1" ht="30" customHeight="1" x14ac:dyDescent="0.55000000000000004">
      <c r="A5" s="65" t="s">
        <v>18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30" s="2" customFormat="1" ht="30" customHeight="1" x14ac:dyDescent="0.55000000000000004">
      <c r="A6" s="65" t="s">
        <v>19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AC6" s="70" t="s">
        <v>1139</v>
      </c>
      <c r="AD6" s="70"/>
    </row>
    <row r="7" spans="1:30" s="13" customFormat="1" ht="45" customHeight="1" x14ac:dyDescent="0.55000000000000004">
      <c r="A7" s="22" t="s">
        <v>12</v>
      </c>
      <c r="B7" s="22" t="s">
        <v>0</v>
      </c>
      <c r="C7" s="22" t="s">
        <v>1</v>
      </c>
      <c r="D7" s="22" t="s">
        <v>2</v>
      </c>
      <c r="E7" s="22" t="s">
        <v>3</v>
      </c>
      <c r="F7" s="22" t="s">
        <v>4</v>
      </c>
      <c r="G7" s="22" t="s">
        <v>5</v>
      </c>
      <c r="H7" s="22" t="s">
        <v>6</v>
      </c>
      <c r="I7" s="28" t="s">
        <v>7</v>
      </c>
      <c r="J7" s="22" t="s">
        <v>8</v>
      </c>
      <c r="K7" s="28" t="s">
        <v>9</v>
      </c>
      <c r="L7" s="28" t="s">
        <v>10</v>
      </c>
      <c r="M7" s="22" t="s">
        <v>11</v>
      </c>
      <c r="N7" s="13" t="s">
        <v>1140</v>
      </c>
      <c r="O7" s="13" t="s">
        <v>1141</v>
      </c>
      <c r="AC7" s="13" t="s">
        <v>1140</v>
      </c>
      <c r="AD7" s="13" t="s">
        <v>1141</v>
      </c>
    </row>
    <row r="8" spans="1:30" s="15" customFormat="1" ht="33" customHeight="1" x14ac:dyDescent="0.55000000000000004">
      <c r="A8" s="22">
        <v>1</v>
      </c>
      <c r="B8" s="31"/>
      <c r="C8" s="31"/>
      <c r="D8" s="32"/>
      <c r="E8" s="32"/>
      <c r="F8" s="22">
        <f>IF($D8&gt;3,IF($I$3=リスト!$A$3,"附属高松",IF($I$3=リスト!$A$75,"附属坂出",$I$3)),)</f>
        <v>0</v>
      </c>
      <c r="G8" s="33"/>
      <c r="H8" s="32"/>
      <c r="I8" s="33"/>
      <c r="J8" s="32"/>
      <c r="K8" s="33"/>
      <c r="L8" s="32"/>
      <c r="M8" s="33"/>
      <c r="N8" s="15" t="str">
        <f t="shared" ref="N8:O47" si="0">AC8</f>
        <v/>
      </c>
      <c r="O8" s="15" t="str">
        <f t="shared" si="0"/>
        <v/>
      </c>
      <c r="AC8" s="15" t="str">
        <f>IF($E8="男",IF($L8=リスト!$V$2,COUNTIF($L$8:$L8,リスト!$V$2),IF($L8=リスト!$V$3,COUNTIF($L$8:$L8,リスト!$V$3),IF($L8=リスト!$V$4,COUNTIF($L$8:$L8,リスト!$V$4),IF($L8=リスト!$V$5,COUNTIF($L$8:$L8,リスト!$V$5),IF($L8=リスト!$V$6,COUNTIF($L$8:$L8,リスト!$V$6),IF($L8=リスト!$V$7,COUNTIF($L$8:$L8,リスト!$V$7),IF($L8=リスト!$V$8,COUNTIF($L$8:$L8,リスト!$V$8),IF($L8=リスト!$V$9,COUNTIF($L$8:$L8,リスト!$V$9),IF($L8=リスト!$V$10,COUNTIF($L$8:$L8,リスト!$V$10),IF($L8=リスト!$V$11,COUNTIF($L$8:$L8,リスト!$V$11),IF($L8=リスト!$V$12,COUNTIF($L$8:$L8,リスト!$V$12),IF($L8=リスト!$V$13,COUNTIF($L$8:$L8,リスト!$V$13),IF($L8=リスト!$V$14,COUNTIF($L$8:$L8,リスト!$V$14),IF($L8=リスト!$V$15,COUNTIF($L$8:$L8,リスト!$V$15),IF($L8=リスト!$V$16,COUNTIF($L$8:$L8,リスト!$V$16),IF($L8=リスト!$V$17,COUNTIF($L$8:$L8,リスト!$V$17),"")))))))))))))))),"")</f>
        <v/>
      </c>
      <c r="AD8" s="15" t="str">
        <f>IF($E8="女",IF($L8=リスト!$V$2,COUNTIF($L$8:$L8,リスト!$V$2),IF($L8=リスト!$V$3,COUNTIF($L$8:$L8,リスト!$V$3),IF($L8=リスト!$V$4,COUNTIF($L$8:$L8,リスト!$V$4),IF($L8=リスト!$V$5,COUNTIF($L$8:$L8,リスト!$V$5),IF($L8=リスト!$V$6,COUNTIF($L$8:$L8,リスト!$V$6),IF($L8=リスト!$V$7,COUNTIF($L$8:$L8,リスト!$V$7),IF($L8=リスト!$V$8,COUNTIF($L$8:$L8,リスト!$V$8),IF($L8=リスト!$V$9,COUNTIF($L$8:$L8,リスト!$V$9),IF($L8=リスト!$V$10,COUNTIF($L$8:$L8,リスト!$V$10),IF($L8=リスト!$V$11,COUNTIF($L$8:$L8,リスト!$V$11),IF($L8=リスト!$V$12,COUNTIF($L$8:$L8,リスト!$V$12),IF($L8=リスト!$V$13,COUNTIF($L$8:$L8,リスト!$V$13),IF($L8=リスト!$V$14,COUNTIF($L$8:$L8,リスト!$V$14),IF($L8=リスト!$V$15,COUNTIF($L$8:$L8,リスト!$V$15),IF($L8=リスト!$V$16,COUNTIF($L$8:$L8,リスト!$V$16),IF($L8=リスト!$V$17,COUNTIF($L$8:$L8,リスト!$V$17),"")))))))))))))))),"")</f>
        <v/>
      </c>
    </row>
    <row r="9" spans="1:30" s="15" customFormat="1" ht="33" customHeight="1" x14ac:dyDescent="0.55000000000000004">
      <c r="A9" s="22">
        <v>2</v>
      </c>
      <c r="B9" s="31"/>
      <c r="C9" s="31"/>
      <c r="D9" s="32"/>
      <c r="E9" s="32"/>
      <c r="F9" s="22">
        <f>IF($D9&gt;3,IF($I$3=リスト!$A$3,"附属高松",IF($I$3=リスト!$A$75,"附属坂出",$I$3)),)</f>
        <v>0</v>
      </c>
      <c r="G9" s="33"/>
      <c r="H9" s="32"/>
      <c r="I9" s="33"/>
      <c r="J9" s="32"/>
      <c r="K9" s="33"/>
      <c r="L9" s="32"/>
      <c r="M9" s="33"/>
      <c r="N9" s="15" t="str">
        <f t="shared" si="0"/>
        <v/>
      </c>
      <c r="O9" s="15" t="str">
        <f t="shared" si="0"/>
        <v/>
      </c>
      <c r="AC9" s="15" t="str">
        <f>IF($E9="男",IF($L9=リスト!$V$2,COUNTIF($L$8:$L9,リスト!$V$2),IF($L9=リスト!$V$3,COUNTIF($L$8:$L9,リスト!$V$3),IF($L9=リスト!$V$4,COUNTIF($L$8:$L9,リスト!$V$4),IF($L9=リスト!$V$5,COUNTIF($L$8:$L9,リスト!$V$5),IF($L9=リスト!$V$6,COUNTIF($L$8:$L9,リスト!$V$6),IF($L9=リスト!$V$7,COUNTIF($L$8:$L9,リスト!$V$7),IF($L9=リスト!$V$8,COUNTIF($L$8:$L9,リスト!$V$8),IF($L9=リスト!$V$9,COUNTIF($L$8:$L9,リスト!$V$9),IF($L9=リスト!$V$10,COUNTIF($L$8:$L9,リスト!$V$10),IF($L9=リスト!$V$11,COUNTIF($L$8:$L9,リスト!$V$11),IF($L9=リスト!$V$12,COUNTIF($L$8:$L9,リスト!$V$12),IF($L9=リスト!$V$13,COUNTIF($L$8:$L9,リスト!$V$13),IF($L9=リスト!$V$14,COUNTIF($L$8:$L9,リスト!$V$14),IF($L9=リスト!$V$15,COUNTIF($L$8:$L9,リスト!$V$15),IF($L9=リスト!$V$16,COUNTIF($L$8:$L9,リスト!$V$16),IF($L9=リスト!$V$17,COUNTIF($L$8:$L9,リスト!$V$17),"")))))))))))))))),"")</f>
        <v/>
      </c>
      <c r="AD9" s="15" t="str">
        <f>IF($E9="女",IF($L9=リスト!$V$2,COUNTIF($L$8:$L9,リスト!$V$2),IF($L9=リスト!$V$3,COUNTIF($L$8:$L9,リスト!$V$3),IF($L9=リスト!$V$4,COUNTIF($L$8:$L9,リスト!$V$4),IF($L9=リスト!$V$5,COUNTIF($L$8:$L9,リスト!$V$5),IF($L9=リスト!$V$6,COUNTIF($L$8:$L9,リスト!$V$6),IF($L9=リスト!$V$7,COUNTIF($L$8:$L9,リスト!$V$7),IF($L9=リスト!$V$8,COUNTIF($L$8:$L9,リスト!$V$8),IF($L9=リスト!$V$9,COUNTIF($L$8:$L9,リスト!$V$9),IF($L9=リスト!$V$10,COUNTIF($L$8:$L9,リスト!$V$10),IF($L9=リスト!$V$11,COUNTIF($L$8:$L9,リスト!$V$11),IF($L9=リスト!$V$12,COUNTIF($L$8:$L9,リスト!$V$12),IF($L9=リスト!$V$13,COUNTIF($L$8:$L9,リスト!$V$13),IF($L9=リスト!$V$14,COUNTIF($L$8:$L9,リスト!$V$14),IF($L9=リスト!$V$15,COUNTIF($L$8:$L9,リスト!$V$15),IF($L9=リスト!$V$16,COUNTIF($L$8:$L9,リスト!$V$16),IF($L9=リスト!$V$17,COUNTIF($L$8:$L9,リスト!$V$17),"")))))))))))))))),"")</f>
        <v/>
      </c>
    </row>
    <row r="10" spans="1:30" s="15" customFormat="1" ht="33" customHeight="1" x14ac:dyDescent="0.55000000000000004">
      <c r="A10" s="22">
        <v>3</v>
      </c>
      <c r="B10" s="31"/>
      <c r="C10" s="31"/>
      <c r="D10" s="32"/>
      <c r="E10" s="32"/>
      <c r="F10" s="22">
        <f>IF($D10&gt;3,IF($I$3=リスト!$A$3,"附属高松",IF($I$3=リスト!$A$75,"附属坂出",$I$3)),)</f>
        <v>0</v>
      </c>
      <c r="G10" s="33"/>
      <c r="H10" s="32"/>
      <c r="I10" s="33"/>
      <c r="J10" s="32"/>
      <c r="K10" s="33"/>
      <c r="L10" s="32"/>
      <c r="M10" s="33"/>
      <c r="N10" s="15" t="str">
        <f t="shared" si="0"/>
        <v/>
      </c>
      <c r="O10" s="15" t="str">
        <f t="shared" si="0"/>
        <v/>
      </c>
      <c r="AC10" s="15" t="str">
        <f>IF($E10="男",IF($L10=リスト!$V$2,COUNTIF($L$8:$L10,リスト!$V$2),IF($L10=リスト!$V$3,COUNTIF($L$8:$L10,リスト!$V$3),IF($L10=リスト!$V$4,COUNTIF($L$8:$L10,リスト!$V$4),IF($L10=リスト!$V$5,COUNTIF($L$8:$L10,リスト!$V$5),IF($L10=リスト!$V$6,COUNTIF($L$8:$L10,リスト!$V$6),IF($L10=リスト!$V$7,COUNTIF($L$8:$L10,リスト!$V$7),IF($L10=リスト!$V$8,COUNTIF($L$8:$L10,リスト!$V$8),IF($L10=リスト!$V$9,COUNTIF($L$8:$L10,リスト!$V$9),IF($L10=リスト!$V$10,COUNTIF($L$8:$L10,リスト!$V$10),IF($L10=リスト!$V$11,COUNTIF($L$8:$L10,リスト!$V$11),IF($L10=リスト!$V$12,COUNTIF($L$8:$L10,リスト!$V$12),IF($L10=リスト!$V$13,COUNTIF($L$8:$L10,リスト!$V$13),IF($L10=リスト!$V$14,COUNTIF($L$8:$L10,リスト!$V$14),IF($L10=リスト!$V$15,COUNTIF($L$8:$L10,リスト!$V$15),IF($L10=リスト!$V$16,COUNTIF($L$8:$L10,リスト!$V$16),IF($L10=リスト!$V$17,COUNTIF($L$8:$L10,リスト!$V$17),"")))))))))))))))),"")</f>
        <v/>
      </c>
      <c r="AD10" s="15" t="str">
        <f>IF($E10="女",IF($L10=リスト!$V$2,COUNTIF($L$8:$L10,リスト!$V$2),IF($L10=リスト!$V$3,COUNTIF($L$8:$L10,リスト!$V$3),IF($L10=リスト!$V$4,COUNTIF($L$8:$L10,リスト!$V$4),IF($L10=リスト!$V$5,COUNTIF($L$8:$L10,リスト!$V$5),IF($L10=リスト!$V$6,COUNTIF($L$8:$L10,リスト!$V$6),IF($L10=リスト!$V$7,COUNTIF($L$8:$L10,リスト!$V$7),IF($L10=リスト!$V$8,COUNTIF($L$8:$L10,リスト!$V$8),IF($L10=リスト!$V$9,COUNTIF($L$8:$L10,リスト!$V$9),IF($L10=リスト!$V$10,COUNTIF($L$8:$L10,リスト!$V$10),IF($L10=リスト!$V$11,COUNTIF($L$8:$L10,リスト!$V$11),IF($L10=リスト!$V$12,COUNTIF($L$8:$L10,リスト!$V$12),IF($L10=リスト!$V$13,COUNTIF($L$8:$L10,リスト!$V$13),IF($L10=リスト!$V$14,COUNTIF($L$8:$L10,リスト!$V$14),IF($L10=リスト!$V$15,COUNTIF($L$8:$L10,リスト!$V$15),IF($L10=リスト!$V$16,COUNTIF($L$8:$L10,リスト!$V$16),IF($L10=リスト!$V$17,COUNTIF($L$8:$L10,リスト!$V$17),"")))))))))))))))),"")</f>
        <v/>
      </c>
    </row>
    <row r="11" spans="1:30" s="15" customFormat="1" ht="33" customHeight="1" x14ac:dyDescent="0.55000000000000004">
      <c r="A11" s="22">
        <v>4</v>
      </c>
      <c r="B11" s="31"/>
      <c r="C11" s="31"/>
      <c r="D11" s="32"/>
      <c r="E11" s="32"/>
      <c r="F11" s="22">
        <f>IF($D11&gt;3,IF($I$3=リスト!$A$3,"附属高松",IF($I$3=リスト!$A$75,"附属坂出",$I$3)),)</f>
        <v>0</v>
      </c>
      <c r="G11" s="33"/>
      <c r="H11" s="32"/>
      <c r="I11" s="33"/>
      <c r="J11" s="32"/>
      <c r="K11" s="33"/>
      <c r="L11" s="32"/>
      <c r="M11" s="33"/>
      <c r="N11" s="15" t="str">
        <f t="shared" si="0"/>
        <v/>
      </c>
      <c r="O11" s="15" t="str">
        <f t="shared" si="0"/>
        <v/>
      </c>
      <c r="AC11" s="15" t="str">
        <f>IF($E11="男",IF($L11=リスト!$V$2,COUNTIF($L$8:$L11,リスト!$V$2),IF($L11=リスト!$V$3,COUNTIF($L$8:$L11,リスト!$V$3),IF($L11=リスト!$V$4,COUNTIF($L$8:$L11,リスト!$V$4),IF($L11=リスト!$V$5,COUNTIF($L$8:$L11,リスト!$V$5),IF($L11=リスト!$V$6,COUNTIF($L$8:$L11,リスト!$V$6),IF($L11=リスト!$V$7,COUNTIF($L$8:$L11,リスト!$V$7),IF($L11=リスト!$V$8,COUNTIF($L$8:$L11,リスト!$V$8),IF($L11=リスト!$V$9,COUNTIF($L$8:$L11,リスト!$V$9),IF($L11=リスト!$V$10,COUNTIF($L$8:$L11,リスト!$V$10),IF($L11=リスト!$V$11,COUNTIF($L$8:$L11,リスト!$V$11),IF($L11=リスト!$V$12,COUNTIF($L$8:$L11,リスト!$V$12),IF($L11=リスト!$V$13,COUNTIF($L$8:$L11,リスト!$V$13),IF($L11=リスト!$V$14,COUNTIF($L$8:$L11,リスト!$V$14),IF($L11=リスト!$V$15,COUNTIF($L$8:$L11,リスト!$V$15),IF($L11=リスト!$V$16,COUNTIF($L$8:$L11,リスト!$V$16),IF($L11=リスト!$V$17,COUNTIF($L$8:$L11,リスト!$V$17),"")))))))))))))))),"")</f>
        <v/>
      </c>
      <c r="AD11" s="15" t="str">
        <f>IF($E11="女",IF($L11=リスト!$V$2,COUNTIF($L$8:$L11,リスト!$V$2),IF($L11=リスト!$V$3,COUNTIF($L$8:$L11,リスト!$V$3),IF($L11=リスト!$V$4,COUNTIF($L$8:$L11,リスト!$V$4),IF($L11=リスト!$V$5,COUNTIF($L$8:$L11,リスト!$V$5),IF($L11=リスト!$V$6,COUNTIF($L$8:$L11,リスト!$V$6),IF($L11=リスト!$V$7,COUNTIF($L$8:$L11,リスト!$V$7),IF($L11=リスト!$V$8,COUNTIF($L$8:$L11,リスト!$V$8),IF($L11=リスト!$V$9,COUNTIF($L$8:$L11,リスト!$V$9),IF($L11=リスト!$V$10,COUNTIF($L$8:$L11,リスト!$V$10),IF($L11=リスト!$V$11,COUNTIF($L$8:$L11,リスト!$V$11),IF($L11=リスト!$V$12,COUNTIF($L$8:$L11,リスト!$V$12),IF($L11=リスト!$V$13,COUNTIF($L$8:$L11,リスト!$V$13),IF($L11=リスト!$V$14,COUNTIF($L$8:$L11,リスト!$V$14),IF($L11=リスト!$V$15,COUNTIF($L$8:$L11,リスト!$V$15),IF($L11=リスト!$V$16,COUNTIF($L$8:$L11,リスト!$V$16),IF($L11=リスト!$V$17,COUNTIF($L$8:$L11,リスト!$V$17),"")))))))))))))))),"")</f>
        <v/>
      </c>
    </row>
    <row r="12" spans="1:30" s="15" customFormat="1" ht="33" customHeight="1" x14ac:dyDescent="0.55000000000000004">
      <c r="A12" s="22">
        <v>5</v>
      </c>
      <c r="B12" s="31"/>
      <c r="C12" s="31"/>
      <c r="D12" s="32"/>
      <c r="E12" s="32"/>
      <c r="F12" s="22">
        <f>IF($D12&gt;3,IF($I$3=リスト!$A$3,"附属高松",IF($I$3=リスト!$A$75,"附属坂出",$I$3)),)</f>
        <v>0</v>
      </c>
      <c r="G12" s="33"/>
      <c r="H12" s="32"/>
      <c r="I12" s="33"/>
      <c r="J12" s="32"/>
      <c r="K12" s="33"/>
      <c r="L12" s="32"/>
      <c r="M12" s="33"/>
      <c r="N12" s="15" t="str">
        <f t="shared" si="0"/>
        <v/>
      </c>
      <c r="O12" s="15" t="str">
        <f t="shared" si="0"/>
        <v/>
      </c>
      <c r="AC12" s="15" t="str">
        <f>IF($E12="男",IF($L12=リスト!$V$2,COUNTIF($L$8:$L12,リスト!$V$2),IF($L12=リスト!$V$3,COUNTIF($L$8:$L12,リスト!$V$3),IF($L12=リスト!$V$4,COUNTIF($L$8:$L12,リスト!$V$4),IF($L12=リスト!$V$5,COUNTIF($L$8:$L12,リスト!$V$5),IF($L12=リスト!$V$6,COUNTIF($L$8:$L12,リスト!$V$6),IF($L12=リスト!$V$7,COUNTIF($L$8:$L12,リスト!$V$7),IF($L12=リスト!$V$8,COUNTIF($L$8:$L12,リスト!$V$8),IF($L12=リスト!$V$9,COUNTIF($L$8:$L12,リスト!$V$9),IF($L12=リスト!$V$10,COUNTIF($L$8:$L12,リスト!$V$10),IF($L12=リスト!$V$11,COUNTIF($L$8:$L12,リスト!$V$11),IF($L12=リスト!$V$12,COUNTIF($L$8:$L12,リスト!$V$12),IF($L12=リスト!$V$13,COUNTIF($L$8:$L12,リスト!$V$13),IF($L12=リスト!$V$14,COUNTIF($L$8:$L12,リスト!$V$14),IF($L12=リスト!$V$15,COUNTIF($L$8:$L12,リスト!$V$15),IF($L12=リスト!$V$16,COUNTIF($L$8:$L12,リスト!$V$16),IF($L12=リスト!$V$17,COUNTIF($L$8:$L12,リスト!$V$17),"")))))))))))))))),"")</f>
        <v/>
      </c>
      <c r="AD12" s="15" t="str">
        <f>IF($E12="女",IF($L12=リスト!$V$2,COUNTIF($L$8:$L12,リスト!$V$2),IF($L12=リスト!$V$3,COUNTIF($L$8:$L12,リスト!$V$3),IF($L12=リスト!$V$4,COUNTIF($L$8:$L12,リスト!$V$4),IF($L12=リスト!$V$5,COUNTIF($L$8:$L12,リスト!$V$5),IF($L12=リスト!$V$6,COUNTIF($L$8:$L12,リスト!$V$6),IF($L12=リスト!$V$7,COUNTIF($L$8:$L12,リスト!$V$7),IF($L12=リスト!$V$8,COUNTIF($L$8:$L12,リスト!$V$8),IF($L12=リスト!$V$9,COUNTIF($L$8:$L12,リスト!$V$9),IF($L12=リスト!$V$10,COUNTIF($L$8:$L12,リスト!$V$10),IF($L12=リスト!$V$11,COUNTIF($L$8:$L12,リスト!$V$11),IF($L12=リスト!$V$12,COUNTIF($L$8:$L12,リスト!$V$12),IF($L12=リスト!$V$13,COUNTIF($L$8:$L12,リスト!$V$13),IF($L12=リスト!$V$14,COUNTIF($L$8:$L12,リスト!$V$14),IF($L12=リスト!$V$15,COUNTIF($L$8:$L12,リスト!$V$15),IF($L12=リスト!$V$16,COUNTIF($L$8:$L12,リスト!$V$16),IF($L12=リスト!$V$17,COUNTIF($L$8:$L12,リスト!$V$17),"")))))))))))))))),"")</f>
        <v/>
      </c>
    </row>
    <row r="13" spans="1:30" s="15" customFormat="1" ht="33" customHeight="1" x14ac:dyDescent="0.55000000000000004">
      <c r="A13" s="22">
        <v>6</v>
      </c>
      <c r="B13" s="31"/>
      <c r="C13" s="31"/>
      <c r="D13" s="32"/>
      <c r="E13" s="32"/>
      <c r="F13" s="22">
        <f>IF($D13&gt;3,IF($I$3=リスト!$A$3,"附属高松",IF($I$3=リスト!$A$75,"附属坂出",$I$3)),)</f>
        <v>0</v>
      </c>
      <c r="G13" s="33"/>
      <c r="H13" s="32"/>
      <c r="I13" s="33"/>
      <c r="J13" s="32"/>
      <c r="K13" s="33"/>
      <c r="L13" s="32"/>
      <c r="M13" s="33"/>
      <c r="N13" s="15" t="str">
        <f t="shared" si="0"/>
        <v/>
      </c>
      <c r="O13" s="15" t="str">
        <f t="shared" si="0"/>
        <v/>
      </c>
      <c r="AC13" s="15" t="str">
        <f>IF($E13="男",IF($L13=リスト!$V$2,COUNTIF($L$8:$L13,リスト!$V$2),IF($L13=リスト!$V$3,COUNTIF($L$8:$L13,リスト!$V$3),IF($L13=リスト!$V$4,COUNTIF($L$8:$L13,リスト!$V$4),IF($L13=リスト!$V$5,COUNTIF($L$8:$L13,リスト!$V$5),IF($L13=リスト!$V$6,COUNTIF($L$8:$L13,リスト!$V$6),IF($L13=リスト!$V$7,COUNTIF($L$8:$L13,リスト!$V$7),IF($L13=リスト!$V$8,COUNTIF($L$8:$L13,リスト!$V$8),IF($L13=リスト!$V$9,COUNTIF($L$8:$L13,リスト!$V$9),IF($L13=リスト!$V$10,COUNTIF($L$8:$L13,リスト!$V$10),IF($L13=リスト!$V$11,COUNTIF($L$8:$L13,リスト!$V$11),IF($L13=リスト!$V$12,COUNTIF($L$8:$L13,リスト!$V$12),IF($L13=リスト!$V$13,COUNTIF($L$8:$L13,リスト!$V$13),IF($L13=リスト!$V$14,COUNTIF($L$8:$L13,リスト!$V$14),IF($L13=リスト!$V$15,COUNTIF($L$8:$L13,リスト!$V$15),IF($L13=リスト!$V$16,COUNTIF($L$8:$L13,リスト!$V$16),IF($L13=リスト!$V$17,COUNTIF($L$8:$L13,リスト!$V$17),"")))))))))))))))),"")</f>
        <v/>
      </c>
      <c r="AD13" s="15" t="str">
        <f>IF($E13="女",IF($L13=リスト!$V$2,COUNTIF($L$8:$L13,リスト!$V$2),IF($L13=リスト!$V$3,COUNTIF($L$8:$L13,リスト!$V$3),IF($L13=リスト!$V$4,COUNTIF($L$8:$L13,リスト!$V$4),IF($L13=リスト!$V$5,COUNTIF($L$8:$L13,リスト!$V$5),IF($L13=リスト!$V$6,COUNTIF($L$8:$L13,リスト!$V$6),IF($L13=リスト!$V$7,COUNTIF($L$8:$L13,リスト!$V$7),IF($L13=リスト!$V$8,COUNTIF($L$8:$L13,リスト!$V$8),IF($L13=リスト!$V$9,COUNTIF($L$8:$L13,リスト!$V$9),IF($L13=リスト!$V$10,COUNTIF($L$8:$L13,リスト!$V$10),IF($L13=リスト!$V$11,COUNTIF($L$8:$L13,リスト!$V$11),IF($L13=リスト!$V$12,COUNTIF($L$8:$L13,リスト!$V$12),IF($L13=リスト!$V$13,COUNTIF($L$8:$L13,リスト!$V$13),IF($L13=リスト!$V$14,COUNTIF($L$8:$L13,リスト!$V$14),IF($L13=リスト!$V$15,COUNTIF($L$8:$L13,リスト!$V$15),IF($L13=リスト!$V$16,COUNTIF($L$8:$L13,リスト!$V$16),IF($L13=リスト!$V$17,COUNTIF($L$8:$L13,リスト!$V$17),"")))))))))))))))),"")</f>
        <v/>
      </c>
    </row>
    <row r="14" spans="1:30" s="15" customFormat="1" ht="33" customHeight="1" x14ac:dyDescent="0.55000000000000004">
      <c r="A14" s="22">
        <v>7</v>
      </c>
      <c r="B14" s="31"/>
      <c r="C14" s="31"/>
      <c r="D14" s="32"/>
      <c r="E14" s="32"/>
      <c r="F14" s="22">
        <f>IF($D14&gt;3,IF($I$3=リスト!$A$3,"附属高松",IF($I$3=リスト!$A$75,"附属坂出",$I$3)),)</f>
        <v>0</v>
      </c>
      <c r="G14" s="33"/>
      <c r="H14" s="32"/>
      <c r="I14" s="33"/>
      <c r="J14" s="32"/>
      <c r="K14" s="33"/>
      <c r="L14" s="32"/>
      <c r="M14" s="33"/>
      <c r="N14" s="15" t="str">
        <f t="shared" si="0"/>
        <v/>
      </c>
      <c r="O14" s="15" t="str">
        <f t="shared" si="0"/>
        <v/>
      </c>
      <c r="AC14" s="15" t="str">
        <f>IF($E14="男",IF($L14=リスト!$V$2,COUNTIF($L$8:$L14,リスト!$V$2),IF($L14=リスト!$V$3,COUNTIF($L$8:$L14,リスト!$V$3),IF($L14=リスト!$V$4,COUNTIF($L$8:$L14,リスト!$V$4),IF($L14=リスト!$V$5,COUNTIF($L$8:$L14,リスト!$V$5),IF($L14=リスト!$V$6,COUNTIF($L$8:$L14,リスト!$V$6),IF($L14=リスト!$V$7,COUNTIF($L$8:$L14,リスト!$V$7),IF($L14=リスト!$V$8,COUNTIF($L$8:$L14,リスト!$V$8),IF($L14=リスト!$V$9,COUNTIF($L$8:$L14,リスト!$V$9),IF($L14=リスト!$V$10,COUNTIF($L$8:$L14,リスト!$V$10),IF($L14=リスト!$V$11,COUNTIF($L$8:$L14,リスト!$V$11),IF($L14=リスト!$V$12,COUNTIF($L$8:$L14,リスト!$V$12),IF($L14=リスト!$V$13,COUNTIF($L$8:$L14,リスト!$V$13),IF($L14=リスト!$V$14,COUNTIF($L$8:$L14,リスト!$V$14),IF($L14=リスト!$V$15,COUNTIF($L$8:$L14,リスト!$V$15),IF($L14=リスト!$V$16,COUNTIF($L$8:$L14,リスト!$V$16),IF($L14=リスト!$V$17,COUNTIF($L$8:$L14,リスト!$V$17),"")))))))))))))))),"")</f>
        <v/>
      </c>
      <c r="AD14" s="15" t="str">
        <f>IF($E14="女",IF($L14=リスト!$V$2,COUNTIF($L$8:$L14,リスト!$V$2),IF($L14=リスト!$V$3,COUNTIF($L$8:$L14,リスト!$V$3),IF($L14=リスト!$V$4,COUNTIF($L$8:$L14,リスト!$V$4),IF($L14=リスト!$V$5,COUNTIF($L$8:$L14,リスト!$V$5),IF($L14=リスト!$V$6,COUNTIF($L$8:$L14,リスト!$V$6),IF($L14=リスト!$V$7,COUNTIF($L$8:$L14,リスト!$V$7),IF($L14=リスト!$V$8,COUNTIF($L$8:$L14,リスト!$V$8),IF($L14=リスト!$V$9,COUNTIF($L$8:$L14,リスト!$V$9),IF($L14=リスト!$V$10,COUNTIF($L$8:$L14,リスト!$V$10),IF($L14=リスト!$V$11,COUNTIF($L$8:$L14,リスト!$V$11),IF($L14=リスト!$V$12,COUNTIF($L$8:$L14,リスト!$V$12),IF($L14=リスト!$V$13,COUNTIF($L$8:$L14,リスト!$V$13),IF($L14=リスト!$V$14,COUNTIF($L$8:$L14,リスト!$V$14),IF($L14=リスト!$V$15,COUNTIF($L$8:$L14,リスト!$V$15),IF($L14=リスト!$V$16,COUNTIF($L$8:$L14,リスト!$V$16),IF($L14=リスト!$V$17,COUNTIF($L$8:$L14,リスト!$V$17),"")))))))))))))))),"")</f>
        <v/>
      </c>
    </row>
    <row r="15" spans="1:30" s="15" customFormat="1" ht="33" customHeight="1" x14ac:dyDescent="0.55000000000000004">
      <c r="A15" s="22">
        <v>8</v>
      </c>
      <c r="B15" s="31"/>
      <c r="C15" s="31"/>
      <c r="D15" s="32"/>
      <c r="E15" s="32"/>
      <c r="F15" s="22">
        <f>IF($D15&gt;3,IF($I$3=リスト!$A$3,"附属高松",IF($I$3=リスト!$A$75,"附属坂出",$I$3)),)</f>
        <v>0</v>
      </c>
      <c r="G15" s="33"/>
      <c r="H15" s="32"/>
      <c r="I15" s="33"/>
      <c r="J15" s="32"/>
      <c r="K15" s="33"/>
      <c r="L15" s="32"/>
      <c r="M15" s="33"/>
      <c r="N15" s="15" t="str">
        <f t="shared" si="0"/>
        <v/>
      </c>
      <c r="O15" s="15" t="str">
        <f t="shared" si="0"/>
        <v/>
      </c>
      <c r="AC15" s="15" t="str">
        <f>IF($E15="男",IF($L15=リスト!$V$2,COUNTIF($L$8:$L15,リスト!$V$2),IF($L15=リスト!$V$3,COUNTIF($L$8:$L15,リスト!$V$3),IF($L15=リスト!$V$4,COUNTIF($L$8:$L15,リスト!$V$4),IF($L15=リスト!$V$5,COUNTIF($L$8:$L15,リスト!$V$5),IF($L15=リスト!$V$6,COUNTIF($L$8:$L15,リスト!$V$6),IF($L15=リスト!$V$7,COUNTIF($L$8:$L15,リスト!$V$7),IF($L15=リスト!$V$8,COUNTIF($L$8:$L15,リスト!$V$8),IF($L15=リスト!$V$9,COUNTIF($L$8:$L15,リスト!$V$9),IF($L15=リスト!$V$10,COUNTIF($L$8:$L15,リスト!$V$10),IF($L15=リスト!$V$11,COUNTIF($L$8:$L15,リスト!$V$11),IF($L15=リスト!$V$12,COUNTIF($L$8:$L15,リスト!$V$12),IF($L15=リスト!$V$13,COUNTIF($L$8:$L15,リスト!$V$13),IF($L15=リスト!$V$14,COUNTIF($L$8:$L15,リスト!$V$14),IF($L15=リスト!$V$15,COUNTIF($L$8:$L15,リスト!$V$15),IF($L15=リスト!$V$16,COUNTIF($L$8:$L15,リスト!$V$16),IF($L15=リスト!$V$17,COUNTIF($L$8:$L15,リスト!$V$17),"")))))))))))))))),"")</f>
        <v/>
      </c>
      <c r="AD15" s="15" t="str">
        <f>IF($E15="女",IF($L15=リスト!$V$2,COUNTIF($L$8:$L15,リスト!$V$2),IF($L15=リスト!$V$3,COUNTIF($L$8:$L15,リスト!$V$3),IF($L15=リスト!$V$4,COUNTIF($L$8:$L15,リスト!$V$4),IF($L15=リスト!$V$5,COUNTIF($L$8:$L15,リスト!$V$5),IF($L15=リスト!$V$6,COUNTIF($L$8:$L15,リスト!$V$6),IF($L15=リスト!$V$7,COUNTIF($L$8:$L15,リスト!$V$7),IF($L15=リスト!$V$8,COUNTIF($L$8:$L15,リスト!$V$8),IF($L15=リスト!$V$9,COUNTIF($L$8:$L15,リスト!$V$9),IF($L15=リスト!$V$10,COUNTIF($L$8:$L15,リスト!$V$10),IF($L15=リスト!$V$11,COUNTIF($L$8:$L15,リスト!$V$11),IF($L15=リスト!$V$12,COUNTIF($L$8:$L15,リスト!$V$12),IF($L15=リスト!$V$13,COUNTIF($L$8:$L15,リスト!$V$13),IF($L15=リスト!$V$14,COUNTIF($L$8:$L15,リスト!$V$14),IF($L15=リスト!$V$15,COUNTIF($L$8:$L15,リスト!$V$15),IF($L15=リスト!$V$16,COUNTIF($L$8:$L15,リスト!$V$16),IF($L15=リスト!$V$17,COUNTIF($L$8:$L15,リスト!$V$17),"")))))))))))))))),"")</f>
        <v/>
      </c>
    </row>
    <row r="16" spans="1:30" s="15" customFormat="1" ht="33" customHeight="1" x14ac:dyDescent="0.55000000000000004">
      <c r="A16" s="22">
        <v>9</v>
      </c>
      <c r="B16" s="31"/>
      <c r="C16" s="31"/>
      <c r="D16" s="32"/>
      <c r="E16" s="32"/>
      <c r="F16" s="22">
        <f>IF($D16&gt;3,IF($I$3=リスト!$A$3,"附属高松",IF($I$3=リスト!$A$75,"附属坂出",$I$3)),)</f>
        <v>0</v>
      </c>
      <c r="G16" s="33"/>
      <c r="H16" s="32"/>
      <c r="I16" s="33"/>
      <c r="J16" s="32"/>
      <c r="K16" s="33"/>
      <c r="L16" s="32"/>
      <c r="M16" s="33"/>
      <c r="N16" s="15" t="str">
        <f t="shared" si="0"/>
        <v/>
      </c>
      <c r="O16" s="15" t="str">
        <f t="shared" si="0"/>
        <v/>
      </c>
      <c r="AC16" s="15" t="str">
        <f>IF($E16="男",IF($L16=リスト!$V$2,COUNTIF($L$8:$L16,リスト!$V$2),IF($L16=リスト!$V$3,COUNTIF($L$8:$L16,リスト!$V$3),IF($L16=リスト!$V$4,COUNTIF($L$8:$L16,リスト!$V$4),IF($L16=リスト!$V$5,COUNTIF($L$8:$L16,リスト!$V$5),IF($L16=リスト!$V$6,COUNTIF($L$8:$L16,リスト!$V$6),IF($L16=リスト!$V$7,COUNTIF($L$8:$L16,リスト!$V$7),IF($L16=リスト!$V$8,COUNTIF($L$8:$L16,リスト!$V$8),IF($L16=リスト!$V$9,COUNTIF($L$8:$L16,リスト!$V$9),IF($L16=リスト!$V$10,COUNTIF($L$8:$L16,リスト!$V$10),IF($L16=リスト!$V$11,COUNTIF($L$8:$L16,リスト!$V$11),IF($L16=リスト!$V$12,COUNTIF($L$8:$L16,リスト!$V$12),IF($L16=リスト!$V$13,COUNTIF($L$8:$L16,リスト!$V$13),IF($L16=リスト!$V$14,COUNTIF($L$8:$L16,リスト!$V$14),IF($L16=リスト!$V$15,COUNTIF($L$8:$L16,リスト!$V$15),IF($L16=リスト!$V$16,COUNTIF($L$8:$L16,リスト!$V$16),IF($L16=リスト!$V$17,COUNTIF($L$8:$L16,リスト!$V$17),"")))))))))))))))),"")</f>
        <v/>
      </c>
      <c r="AD16" s="15" t="str">
        <f>IF($E16="女",IF($L16=リスト!$V$2,COUNTIF($L$8:$L16,リスト!$V$2),IF($L16=リスト!$V$3,COUNTIF($L$8:$L16,リスト!$V$3),IF($L16=リスト!$V$4,COUNTIF($L$8:$L16,リスト!$V$4),IF($L16=リスト!$V$5,COUNTIF($L$8:$L16,リスト!$V$5),IF($L16=リスト!$V$6,COUNTIF($L$8:$L16,リスト!$V$6),IF($L16=リスト!$V$7,COUNTIF($L$8:$L16,リスト!$V$7),IF($L16=リスト!$V$8,COUNTIF($L$8:$L16,リスト!$V$8),IF($L16=リスト!$V$9,COUNTIF($L$8:$L16,リスト!$V$9),IF($L16=リスト!$V$10,COUNTIF($L$8:$L16,リスト!$V$10),IF($L16=リスト!$V$11,COUNTIF($L$8:$L16,リスト!$V$11),IF($L16=リスト!$V$12,COUNTIF($L$8:$L16,リスト!$V$12),IF($L16=リスト!$V$13,COUNTIF($L$8:$L16,リスト!$V$13),IF($L16=リスト!$V$14,COUNTIF($L$8:$L16,リスト!$V$14),IF($L16=リスト!$V$15,COUNTIF($L$8:$L16,リスト!$V$15),IF($L16=リスト!$V$16,COUNTIF($L$8:$L16,リスト!$V$16),IF($L16=リスト!$V$17,COUNTIF($L$8:$L16,リスト!$V$17),"")))))))))))))))),"")</f>
        <v/>
      </c>
    </row>
    <row r="17" spans="1:30" s="15" customFormat="1" ht="33" customHeight="1" x14ac:dyDescent="0.55000000000000004">
      <c r="A17" s="22">
        <v>10</v>
      </c>
      <c r="B17" s="31"/>
      <c r="C17" s="31"/>
      <c r="D17" s="32"/>
      <c r="E17" s="32"/>
      <c r="F17" s="22">
        <f>IF($D17&gt;3,IF($I$3=リスト!$A$3,"附属高松",IF($I$3=リスト!$A$75,"附属坂出",$I$3)),)</f>
        <v>0</v>
      </c>
      <c r="G17" s="33"/>
      <c r="H17" s="32"/>
      <c r="I17" s="33"/>
      <c r="J17" s="32"/>
      <c r="K17" s="33"/>
      <c r="L17" s="32"/>
      <c r="M17" s="33"/>
      <c r="N17" s="15" t="str">
        <f t="shared" si="0"/>
        <v/>
      </c>
      <c r="O17" s="15" t="str">
        <f t="shared" si="0"/>
        <v/>
      </c>
      <c r="AC17" s="15" t="str">
        <f>IF($E17="男",IF($L17=リスト!$V$2,COUNTIF($L$8:$L17,リスト!$V$2),IF($L17=リスト!$V$3,COUNTIF($L$8:$L17,リスト!$V$3),IF($L17=リスト!$V$4,COUNTIF($L$8:$L17,リスト!$V$4),IF($L17=リスト!$V$5,COUNTIF($L$8:$L17,リスト!$V$5),IF($L17=リスト!$V$6,COUNTIF($L$8:$L17,リスト!$V$6),IF($L17=リスト!$V$7,COUNTIF($L$8:$L17,リスト!$V$7),IF($L17=リスト!$V$8,COUNTIF($L$8:$L17,リスト!$V$8),IF($L17=リスト!$V$9,COUNTIF($L$8:$L17,リスト!$V$9),IF($L17=リスト!$V$10,COUNTIF($L$8:$L17,リスト!$V$10),IF($L17=リスト!$V$11,COUNTIF($L$8:$L17,リスト!$V$11),IF($L17=リスト!$V$12,COUNTIF($L$8:$L17,リスト!$V$12),IF($L17=リスト!$V$13,COUNTIF($L$8:$L17,リスト!$V$13),IF($L17=リスト!$V$14,COUNTIF($L$8:$L17,リスト!$V$14),IF($L17=リスト!$V$15,COUNTIF($L$8:$L17,リスト!$V$15),IF($L17=リスト!$V$16,COUNTIF($L$8:$L17,リスト!$V$16),IF($L17=リスト!$V$17,COUNTIF($L$8:$L17,リスト!$V$17),"")))))))))))))))),"")</f>
        <v/>
      </c>
      <c r="AD17" s="15" t="str">
        <f>IF($E17="女",IF($L17=リスト!$V$2,COUNTIF($L$8:$L17,リスト!$V$2),IF($L17=リスト!$V$3,COUNTIF($L$8:$L17,リスト!$V$3),IF($L17=リスト!$V$4,COUNTIF($L$8:$L17,リスト!$V$4),IF($L17=リスト!$V$5,COUNTIF($L$8:$L17,リスト!$V$5),IF($L17=リスト!$V$6,COUNTIF($L$8:$L17,リスト!$V$6),IF($L17=リスト!$V$7,COUNTIF($L$8:$L17,リスト!$V$7),IF($L17=リスト!$V$8,COUNTIF($L$8:$L17,リスト!$V$8),IF($L17=リスト!$V$9,COUNTIF($L$8:$L17,リスト!$V$9),IF($L17=リスト!$V$10,COUNTIF($L$8:$L17,リスト!$V$10),IF($L17=リスト!$V$11,COUNTIF($L$8:$L17,リスト!$V$11),IF($L17=リスト!$V$12,COUNTIF($L$8:$L17,リスト!$V$12),IF($L17=リスト!$V$13,COUNTIF($L$8:$L17,リスト!$V$13),IF($L17=リスト!$V$14,COUNTIF($L$8:$L17,リスト!$V$14),IF($L17=リスト!$V$15,COUNTIF($L$8:$L17,リスト!$V$15),IF($L17=リスト!$V$16,COUNTIF($L$8:$L17,リスト!$V$16),IF($L17=リスト!$V$17,COUNTIF($L$8:$L17,リスト!$V$17),"")))))))))))))))),"")</f>
        <v/>
      </c>
    </row>
    <row r="18" spans="1:30" s="15" customFormat="1" ht="33" customHeight="1" x14ac:dyDescent="0.55000000000000004">
      <c r="A18" s="22">
        <v>11</v>
      </c>
      <c r="B18" s="31"/>
      <c r="C18" s="31"/>
      <c r="D18" s="32"/>
      <c r="E18" s="32"/>
      <c r="F18" s="22">
        <f>IF($D18&gt;3,IF($I$3=リスト!$A$3,"附属高松",IF($I$3=リスト!$A$75,"附属坂出",$I$3)),)</f>
        <v>0</v>
      </c>
      <c r="G18" s="33"/>
      <c r="H18" s="32"/>
      <c r="I18" s="33"/>
      <c r="J18" s="32"/>
      <c r="K18" s="33"/>
      <c r="L18" s="32"/>
      <c r="M18" s="33"/>
      <c r="N18" s="15" t="str">
        <f t="shared" si="0"/>
        <v/>
      </c>
      <c r="O18" s="15" t="str">
        <f t="shared" si="0"/>
        <v/>
      </c>
      <c r="AC18" s="15" t="str">
        <f>IF($E18="男",IF($L18=リスト!$V$2,COUNTIF($L$8:$L18,リスト!$V$2),IF($L18=リスト!$V$3,COUNTIF($L$8:$L18,リスト!$V$3),IF($L18=リスト!$V$4,COUNTIF($L$8:$L18,リスト!$V$4),IF($L18=リスト!$V$5,COUNTIF($L$8:$L18,リスト!$V$5),IF($L18=リスト!$V$6,COUNTIF($L$8:$L18,リスト!$V$6),IF($L18=リスト!$V$7,COUNTIF($L$8:$L18,リスト!$V$7),IF($L18=リスト!$V$8,COUNTIF($L$8:$L18,リスト!$V$8),IF($L18=リスト!$V$9,COUNTIF($L$8:$L18,リスト!$V$9),IF($L18=リスト!$V$10,COUNTIF($L$8:$L18,リスト!$V$10),IF($L18=リスト!$V$11,COUNTIF($L$8:$L18,リスト!$V$11),IF($L18=リスト!$V$12,COUNTIF($L$8:$L18,リスト!$V$12),IF($L18=リスト!$V$13,COUNTIF($L$8:$L18,リスト!$V$13),IF($L18=リスト!$V$14,COUNTIF($L$8:$L18,リスト!$V$14),IF($L18=リスト!$V$15,COUNTIF($L$8:$L18,リスト!$V$15),IF($L18=リスト!$V$16,COUNTIF($L$8:$L18,リスト!$V$16),IF($L18=リスト!$V$17,COUNTIF($L$8:$L18,リスト!$V$17),"")))))))))))))))),"")</f>
        <v/>
      </c>
      <c r="AD18" s="15" t="str">
        <f>IF($E18="女",IF($L18=リスト!$V$2,COUNTIF($L$8:$L18,リスト!$V$2),IF($L18=リスト!$V$3,COUNTIF($L$8:$L18,リスト!$V$3),IF($L18=リスト!$V$4,COUNTIF($L$8:$L18,リスト!$V$4),IF($L18=リスト!$V$5,COUNTIF($L$8:$L18,リスト!$V$5),IF($L18=リスト!$V$6,COUNTIF($L$8:$L18,リスト!$V$6),IF($L18=リスト!$V$7,COUNTIF($L$8:$L18,リスト!$V$7),IF($L18=リスト!$V$8,COUNTIF($L$8:$L18,リスト!$V$8),IF($L18=リスト!$V$9,COUNTIF($L$8:$L18,リスト!$V$9),IF($L18=リスト!$V$10,COUNTIF($L$8:$L18,リスト!$V$10),IF($L18=リスト!$V$11,COUNTIF($L$8:$L18,リスト!$V$11),IF($L18=リスト!$V$12,COUNTIF($L$8:$L18,リスト!$V$12),IF($L18=リスト!$V$13,COUNTIF($L$8:$L18,リスト!$V$13),IF($L18=リスト!$V$14,COUNTIF($L$8:$L18,リスト!$V$14),IF($L18=リスト!$V$15,COUNTIF($L$8:$L18,リスト!$V$15),IF($L18=リスト!$V$16,COUNTIF($L$8:$L18,リスト!$V$16),IF($L18=リスト!$V$17,COUNTIF($L$8:$L18,リスト!$V$17),"")))))))))))))))),"")</f>
        <v/>
      </c>
    </row>
    <row r="19" spans="1:30" s="15" customFormat="1" ht="33" customHeight="1" x14ac:dyDescent="0.55000000000000004">
      <c r="A19" s="22">
        <v>12</v>
      </c>
      <c r="B19" s="31"/>
      <c r="C19" s="31"/>
      <c r="D19" s="32"/>
      <c r="E19" s="32"/>
      <c r="F19" s="22">
        <f>IF($D19&gt;3,IF($I$3=リスト!$A$3,"附属高松",IF($I$3=リスト!$A$75,"附属坂出",$I$3)),)</f>
        <v>0</v>
      </c>
      <c r="G19" s="33"/>
      <c r="H19" s="32"/>
      <c r="I19" s="33"/>
      <c r="J19" s="32"/>
      <c r="K19" s="33"/>
      <c r="L19" s="32"/>
      <c r="M19" s="33"/>
      <c r="N19" s="15" t="str">
        <f t="shared" si="0"/>
        <v/>
      </c>
      <c r="O19" s="15" t="str">
        <f t="shared" si="0"/>
        <v/>
      </c>
      <c r="AC19" s="15" t="str">
        <f>IF($E19="男",IF($L19=リスト!$V$2,COUNTIF($L$8:$L19,リスト!$V$2),IF($L19=リスト!$V$3,COUNTIF($L$8:$L19,リスト!$V$3),IF($L19=リスト!$V$4,COUNTIF($L$8:$L19,リスト!$V$4),IF($L19=リスト!$V$5,COUNTIF($L$8:$L19,リスト!$V$5),IF($L19=リスト!$V$6,COUNTIF($L$8:$L19,リスト!$V$6),IF($L19=リスト!$V$7,COUNTIF($L$8:$L19,リスト!$V$7),IF($L19=リスト!$V$8,COUNTIF($L$8:$L19,リスト!$V$8),IF($L19=リスト!$V$9,COUNTIF($L$8:$L19,リスト!$V$9),IF($L19=リスト!$V$10,COUNTIF($L$8:$L19,リスト!$V$10),IF($L19=リスト!$V$11,COUNTIF($L$8:$L19,リスト!$V$11),IF($L19=リスト!$V$12,COUNTIF($L$8:$L19,リスト!$V$12),IF($L19=リスト!$V$13,COUNTIF($L$8:$L19,リスト!$V$13),IF($L19=リスト!$V$14,COUNTIF($L$8:$L19,リスト!$V$14),IF($L19=リスト!$V$15,COUNTIF($L$8:$L19,リスト!$V$15),IF($L19=リスト!$V$16,COUNTIF($L$8:$L19,リスト!$V$16),IF($L19=リスト!$V$17,COUNTIF($L$8:$L19,リスト!$V$17),"")))))))))))))))),"")</f>
        <v/>
      </c>
      <c r="AD19" s="15" t="str">
        <f>IF($E19="女",IF($L19=リスト!$V$2,COUNTIF($L$8:$L19,リスト!$V$2),IF($L19=リスト!$V$3,COUNTIF($L$8:$L19,リスト!$V$3),IF($L19=リスト!$V$4,COUNTIF($L$8:$L19,リスト!$V$4),IF($L19=リスト!$V$5,COUNTIF($L$8:$L19,リスト!$V$5),IF($L19=リスト!$V$6,COUNTIF($L$8:$L19,リスト!$V$6),IF($L19=リスト!$V$7,COUNTIF($L$8:$L19,リスト!$V$7),IF($L19=リスト!$V$8,COUNTIF($L$8:$L19,リスト!$V$8),IF($L19=リスト!$V$9,COUNTIF($L$8:$L19,リスト!$V$9),IF($L19=リスト!$V$10,COUNTIF($L$8:$L19,リスト!$V$10),IF($L19=リスト!$V$11,COUNTIF($L$8:$L19,リスト!$V$11),IF($L19=リスト!$V$12,COUNTIF($L$8:$L19,リスト!$V$12),IF($L19=リスト!$V$13,COUNTIF($L$8:$L19,リスト!$V$13),IF($L19=リスト!$V$14,COUNTIF($L$8:$L19,リスト!$V$14),IF($L19=リスト!$V$15,COUNTIF($L$8:$L19,リスト!$V$15),IF($L19=リスト!$V$16,COUNTIF($L$8:$L19,リスト!$V$16),IF($L19=リスト!$V$17,COUNTIF($L$8:$L19,リスト!$V$17),"")))))))))))))))),"")</f>
        <v/>
      </c>
    </row>
    <row r="20" spans="1:30" s="15" customFormat="1" ht="33" customHeight="1" x14ac:dyDescent="0.55000000000000004">
      <c r="A20" s="22">
        <v>13</v>
      </c>
      <c r="B20" s="31"/>
      <c r="C20" s="31"/>
      <c r="D20" s="32"/>
      <c r="E20" s="32"/>
      <c r="F20" s="22">
        <f>IF($D20&gt;3,IF($I$3=リスト!$A$3,"附属高松",IF($I$3=リスト!$A$75,"附属坂出",$I$3)),)</f>
        <v>0</v>
      </c>
      <c r="G20" s="33"/>
      <c r="H20" s="32"/>
      <c r="I20" s="33"/>
      <c r="J20" s="32"/>
      <c r="K20" s="33"/>
      <c r="L20" s="32"/>
      <c r="M20" s="33"/>
      <c r="N20" s="15" t="str">
        <f t="shared" si="0"/>
        <v/>
      </c>
      <c r="O20" s="15" t="str">
        <f t="shared" si="0"/>
        <v/>
      </c>
      <c r="AC20" s="15" t="str">
        <f>IF($E20="男",IF($L20=リスト!$V$2,COUNTIF($L$8:$L20,リスト!$V$2),IF($L20=リスト!$V$3,COUNTIF($L$8:$L20,リスト!$V$3),IF($L20=リスト!$V$4,COUNTIF($L$8:$L20,リスト!$V$4),IF($L20=リスト!$V$5,COUNTIF($L$8:$L20,リスト!$V$5),IF($L20=リスト!$V$6,COUNTIF($L$8:$L20,リスト!$V$6),IF($L20=リスト!$V$7,COUNTIF($L$8:$L20,リスト!$V$7),IF($L20=リスト!$V$8,COUNTIF($L$8:$L20,リスト!$V$8),IF($L20=リスト!$V$9,COUNTIF($L$8:$L20,リスト!$V$9),IF($L20=リスト!$V$10,COUNTIF($L$8:$L20,リスト!$V$10),IF($L20=リスト!$V$11,COUNTIF($L$8:$L20,リスト!$V$11),IF($L20=リスト!$V$12,COUNTIF($L$8:$L20,リスト!$V$12),IF($L20=リスト!$V$13,COUNTIF($L$8:$L20,リスト!$V$13),IF($L20=リスト!$V$14,COUNTIF($L$8:$L20,リスト!$V$14),IF($L20=リスト!$V$15,COUNTIF($L$8:$L20,リスト!$V$15),IF($L20=リスト!$V$16,COUNTIF($L$8:$L20,リスト!$V$16),IF($L20=リスト!$V$17,COUNTIF($L$8:$L20,リスト!$V$17),"")))))))))))))))),"")</f>
        <v/>
      </c>
      <c r="AD20" s="15" t="str">
        <f>IF($E20="女",IF($L20=リスト!$V$2,COUNTIF($L$8:$L20,リスト!$V$2),IF($L20=リスト!$V$3,COUNTIF($L$8:$L20,リスト!$V$3),IF($L20=リスト!$V$4,COUNTIF($L$8:$L20,リスト!$V$4),IF($L20=リスト!$V$5,COUNTIF($L$8:$L20,リスト!$V$5),IF($L20=リスト!$V$6,COUNTIF($L$8:$L20,リスト!$V$6),IF($L20=リスト!$V$7,COUNTIF($L$8:$L20,リスト!$V$7),IF($L20=リスト!$V$8,COUNTIF($L$8:$L20,リスト!$V$8),IF($L20=リスト!$V$9,COUNTIF($L$8:$L20,リスト!$V$9),IF($L20=リスト!$V$10,COUNTIF($L$8:$L20,リスト!$V$10),IF($L20=リスト!$V$11,COUNTIF($L$8:$L20,リスト!$V$11),IF($L20=リスト!$V$12,COUNTIF($L$8:$L20,リスト!$V$12),IF($L20=リスト!$V$13,COUNTIF($L$8:$L20,リスト!$V$13),IF($L20=リスト!$V$14,COUNTIF($L$8:$L20,リスト!$V$14),IF($L20=リスト!$V$15,COUNTIF($L$8:$L20,リスト!$V$15),IF($L20=リスト!$V$16,COUNTIF($L$8:$L20,リスト!$V$16),IF($L20=リスト!$V$17,COUNTIF($L$8:$L20,リスト!$V$17),"")))))))))))))))),"")</f>
        <v/>
      </c>
    </row>
    <row r="21" spans="1:30" s="15" customFormat="1" ht="33" customHeight="1" x14ac:dyDescent="0.55000000000000004">
      <c r="A21" s="22">
        <v>14</v>
      </c>
      <c r="B21" s="31"/>
      <c r="C21" s="31"/>
      <c r="D21" s="32"/>
      <c r="E21" s="32"/>
      <c r="F21" s="22">
        <f>IF($D21&gt;3,IF($I$3=リスト!$A$3,"附属高松",IF($I$3=リスト!$A$75,"附属坂出",$I$3)),)</f>
        <v>0</v>
      </c>
      <c r="G21" s="33"/>
      <c r="H21" s="32"/>
      <c r="I21" s="33"/>
      <c r="J21" s="32"/>
      <c r="K21" s="33"/>
      <c r="L21" s="32"/>
      <c r="M21" s="33"/>
      <c r="N21" s="15" t="str">
        <f t="shared" si="0"/>
        <v/>
      </c>
      <c r="O21" s="15" t="str">
        <f t="shared" si="0"/>
        <v/>
      </c>
      <c r="AC21" s="15" t="str">
        <f>IF($E21="男",IF($L21=リスト!$V$2,COUNTIF($L$8:$L21,リスト!$V$2),IF($L21=リスト!$V$3,COUNTIF($L$8:$L21,リスト!$V$3),IF($L21=リスト!$V$4,COUNTIF($L$8:$L21,リスト!$V$4),IF($L21=リスト!$V$5,COUNTIF($L$8:$L21,リスト!$V$5),IF($L21=リスト!$V$6,COUNTIF($L$8:$L21,リスト!$V$6),IF($L21=リスト!$V$7,COUNTIF($L$8:$L21,リスト!$V$7),IF($L21=リスト!$V$8,COUNTIF($L$8:$L21,リスト!$V$8),IF($L21=リスト!$V$9,COUNTIF($L$8:$L21,リスト!$V$9),IF($L21=リスト!$V$10,COUNTIF($L$8:$L21,リスト!$V$10),IF($L21=リスト!$V$11,COUNTIF($L$8:$L21,リスト!$V$11),IF($L21=リスト!$V$12,COUNTIF($L$8:$L21,リスト!$V$12),IF($L21=リスト!$V$13,COUNTIF($L$8:$L21,リスト!$V$13),IF($L21=リスト!$V$14,COUNTIF($L$8:$L21,リスト!$V$14),IF($L21=リスト!$V$15,COUNTIF($L$8:$L21,リスト!$V$15),IF($L21=リスト!$V$16,COUNTIF($L$8:$L21,リスト!$V$16),IF($L21=リスト!$V$17,COUNTIF($L$8:$L21,リスト!$V$17),"")))))))))))))))),"")</f>
        <v/>
      </c>
      <c r="AD21" s="15" t="str">
        <f>IF($E21="女",IF($L21=リスト!$V$2,COUNTIF($L$8:$L21,リスト!$V$2),IF($L21=リスト!$V$3,COUNTIF($L$8:$L21,リスト!$V$3),IF($L21=リスト!$V$4,COUNTIF($L$8:$L21,リスト!$V$4),IF($L21=リスト!$V$5,COUNTIF($L$8:$L21,リスト!$V$5),IF($L21=リスト!$V$6,COUNTIF($L$8:$L21,リスト!$V$6),IF($L21=リスト!$V$7,COUNTIF($L$8:$L21,リスト!$V$7),IF($L21=リスト!$V$8,COUNTIF($L$8:$L21,リスト!$V$8),IF($L21=リスト!$V$9,COUNTIF($L$8:$L21,リスト!$V$9),IF($L21=リスト!$V$10,COUNTIF($L$8:$L21,リスト!$V$10),IF($L21=リスト!$V$11,COUNTIF($L$8:$L21,リスト!$V$11),IF($L21=リスト!$V$12,COUNTIF($L$8:$L21,リスト!$V$12),IF($L21=リスト!$V$13,COUNTIF($L$8:$L21,リスト!$V$13),IF($L21=リスト!$V$14,COUNTIF($L$8:$L21,リスト!$V$14),IF($L21=リスト!$V$15,COUNTIF($L$8:$L21,リスト!$V$15),IF($L21=リスト!$V$16,COUNTIF($L$8:$L21,リスト!$V$16),IF($L21=リスト!$V$17,COUNTIF($L$8:$L21,リスト!$V$17),"")))))))))))))))),"")</f>
        <v/>
      </c>
    </row>
    <row r="22" spans="1:30" s="15" customFormat="1" ht="33" customHeight="1" x14ac:dyDescent="0.55000000000000004">
      <c r="A22" s="22">
        <v>15</v>
      </c>
      <c r="B22" s="31"/>
      <c r="C22" s="31"/>
      <c r="D22" s="32"/>
      <c r="E22" s="32"/>
      <c r="F22" s="22">
        <f>IF($D22&gt;3,IF($I$3=リスト!$A$3,"附属高松",IF($I$3=リスト!$A$75,"附属坂出",$I$3)),)</f>
        <v>0</v>
      </c>
      <c r="G22" s="33"/>
      <c r="H22" s="32"/>
      <c r="I22" s="33"/>
      <c r="J22" s="32"/>
      <c r="K22" s="33"/>
      <c r="L22" s="32"/>
      <c r="M22" s="33"/>
      <c r="N22" s="15" t="str">
        <f t="shared" si="0"/>
        <v/>
      </c>
      <c r="O22" s="15" t="str">
        <f t="shared" si="0"/>
        <v/>
      </c>
      <c r="AC22" s="15" t="str">
        <f>IF($E22="男",IF($L22=リスト!$V$2,COUNTIF($L$8:$L22,リスト!$V$2),IF($L22=リスト!$V$3,COUNTIF($L$8:$L22,リスト!$V$3),IF($L22=リスト!$V$4,COUNTIF($L$8:$L22,リスト!$V$4),IF($L22=リスト!$V$5,COUNTIF($L$8:$L22,リスト!$V$5),IF($L22=リスト!$V$6,COUNTIF($L$8:$L22,リスト!$V$6),IF($L22=リスト!$V$7,COUNTIF($L$8:$L22,リスト!$V$7),IF($L22=リスト!$V$8,COUNTIF($L$8:$L22,リスト!$V$8),IF($L22=リスト!$V$9,COUNTIF($L$8:$L22,リスト!$V$9),IF($L22=リスト!$V$10,COUNTIF($L$8:$L22,リスト!$V$10),IF($L22=リスト!$V$11,COUNTIF($L$8:$L22,リスト!$V$11),IF($L22=リスト!$V$12,COUNTIF($L$8:$L22,リスト!$V$12),IF($L22=リスト!$V$13,COUNTIF($L$8:$L22,リスト!$V$13),IF($L22=リスト!$V$14,COUNTIF($L$8:$L22,リスト!$V$14),IF($L22=リスト!$V$15,COUNTIF($L$8:$L22,リスト!$V$15),IF($L22=リスト!$V$16,COUNTIF($L$8:$L22,リスト!$V$16),IF($L22=リスト!$V$17,COUNTIF($L$8:$L22,リスト!$V$17),"")))))))))))))))),"")</f>
        <v/>
      </c>
      <c r="AD22" s="15" t="str">
        <f>IF($E22="女",IF($L22=リスト!$V$2,COUNTIF($L$8:$L22,リスト!$V$2),IF($L22=リスト!$V$3,COUNTIF($L$8:$L22,リスト!$V$3),IF($L22=リスト!$V$4,COUNTIF($L$8:$L22,リスト!$V$4),IF($L22=リスト!$V$5,COUNTIF($L$8:$L22,リスト!$V$5),IF($L22=リスト!$V$6,COUNTIF($L$8:$L22,リスト!$V$6),IF($L22=リスト!$V$7,COUNTIF($L$8:$L22,リスト!$V$7),IF($L22=リスト!$V$8,COUNTIF($L$8:$L22,リスト!$V$8),IF($L22=リスト!$V$9,COUNTIF($L$8:$L22,リスト!$V$9),IF($L22=リスト!$V$10,COUNTIF($L$8:$L22,リスト!$V$10),IF($L22=リスト!$V$11,COUNTIF($L$8:$L22,リスト!$V$11),IF($L22=リスト!$V$12,COUNTIF($L$8:$L22,リスト!$V$12),IF($L22=リスト!$V$13,COUNTIF($L$8:$L22,リスト!$V$13),IF($L22=リスト!$V$14,COUNTIF($L$8:$L22,リスト!$V$14),IF($L22=リスト!$V$15,COUNTIF($L$8:$L22,リスト!$V$15),IF($L22=リスト!$V$16,COUNTIF($L$8:$L22,リスト!$V$16),IF($L22=リスト!$V$17,COUNTIF($L$8:$L22,リスト!$V$17),"")))))))))))))))),"")</f>
        <v/>
      </c>
    </row>
    <row r="23" spans="1:30" s="15" customFormat="1" ht="33" customHeight="1" x14ac:dyDescent="0.55000000000000004">
      <c r="A23" s="22">
        <v>16</v>
      </c>
      <c r="B23" s="31"/>
      <c r="C23" s="31"/>
      <c r="D23" s="32"/>
      <c r="E23" s="32"/>
      <c r="F23" s="22">
        <f>IF($D23&gt;3,IF($I$3=リスト!$A$3,"附属高松",IF($I$3=リスト!$A$75,"附属坂出",$I$3)),)</f>
        <v>0</v>
      </c>
      <c r="G23" s="33"/>
      <c r="H23" s="32"/>
      <c r="I23" s="33"/>
      <c r="J23" s="32"/>
      <c r="K23" s="33"/>
      <c r="L23" s="32"/>
      <c r="M23" s="33"/>
      <c r="N23" s="15" t="str">
        <f t="shared" si="0"/>
        <v/>
      </c>
      <c r="O23" s="15" t="str">
        <f t="shared" si="0"/>
        <v/>
      </c>
      <c r="AC23" s="15" t="str">
        <f>IF($E23="男",IF($L23=リスト!$V$2,COUNTIF($L$8:$L23,リスト!$V$2),IF($L23=リスト!$V$3,COUNTIF($L$8:$L23,リスト!$V$3),IF($L23=リスト!$V$4,COUNTIF($L$8:$L23,リスト!$V$4),IF($L23=リスト!$V$5,COUNTIF($L$8:$L23,リスト!$V$5),IF($L23=リスト!$V$6,COUNTIF($L$8:$L23,リスト!$V$6),IF($L23=リスト!$V$7,COUNTIF($L$8:$L23,リスト!$V$7),IF($L23=リスト!$V$8,COUNTIF($L$8:$L23,リスト!$V$8),IF($L23=リスト!$V$9,COUNTIF($L$8:$L23,リスト!$V$9),IF($L23=リスト!$V$10,COUNTIF($L$8:$L23,リスト!$V$10),IF($L23=リスト!$V$11,COUNTIF($L$8:$L23,リスト!$V$11),IF($L23=リスト!$V$12,COUNTIF($L$8:$L23,リスト!$V$12),IF($L23=リスト!$V$13,COUNTIF($L$8:$L23,リスト!$V$13),IF($L23=リスト!$V$14,COUNTIF($L$8:$L23,リスト!$V$14),IF($L23=リスト!$V$15,COUNTIF($L$8:$L23,リスト!$V$15),IF($L23=リスト!$V$16,COUNTIF($L$8:$L23,リスト!$V$16),IF($L23=リスト!$V$17,COUNTIF($L$8:$L23,リスト!$V$17),"")))))))))))))))),"")</f>
        <v/>
      </c>
      <c r="AD23" s="15" t="str">
        <f>IF($E23="女",IF($L23=リスト!$V$2,COUNTIF($L$8:$L23,リスト!$V$2),IF($L23=リスト!$V$3,COUNTIF($L$8:$L23,リスト!$V$3),IF($L23=リスト!$V$4,COUNTIF($L$8:$L23,リスト!$V$4),IF($L23=リスト!$V$5,COUNTIF($L$8:$L23,リスト!$V$5),IF($L23=リスト!$V$6,COUNTIF($L$8:$L23,リスト!$V$6),IF($L23=リスト!$V$7,COUNTIF($L$8:$L23,リスト!$V$7),IF($L23=リスト!$V$8,COUNTIF($L$8:$L23,リスト!$V$8),IF($L23=リスト!$V$9,COUNTIF($L$8:$L23,リスト!$V$9),IF($L23=リスト!$V$10,COUNTIF($L$8:$L23,リスト!$V$10),IF($L23=リスト!$V$11,COUNTIF($L$8:$L23,リスト!$V$11),IF($L23=リスト!$V$12,COUNTIF($L$8:$L23,リスト!$V$12),IF($L23=リスト!$V$13,COUNTIF($L$8:$L23,リスト!$V$13),IF($L23=リスト!$V$14,COUNTIF($L$8:$L23,リスト!$V$14),IF($L23=リスト!$V$15,COUNTIF($L$8:$L23,リスト!$V$15),IF($L23=リスト!$V$16,COUNTIF($L$8:$L23,リスト!$V$16),IF($L23=リスト!$V$17,COUNTIF($L$8:$L23,リスト!$V$17),"")))))))))))))))),"")</f>
        <v/>
      </c>
    </row>
    <row r="24" spans="1:30" s="15" customFormat="1" ht="33" customHeight="1" x14ac:dyDescent="0.55000000000000004">
      <c r="A24" s="22">
        <v>17</v>
      </c>
      <c r="B24" s="31"/>
      <c r="C24" s="31"/>
      <c r="D24" s="32"/>
      <c r="E24" s="32"/>
      <c r="F24" s="22">
        <f>IF($D24&gt;3,IF($I$3=リスト!$A$3,"附属高松",IF($I$3=リスト!$A$75,"附属坂出",$I$3)),)</f>
        <v>0</v>
      </c>
      <c r="G24" s="33"/>
      <c r="H24" s="32"/>
      <c r="I24" s="33"/>
      <c r="J24" s="32"/>
      <c r="K24" s="33"/>
      <c r="L24" s="32"/>
      <c r="M24" s="33"/>
      <c r="N24" s="15" t="str">
        <f t="shared" si="0"/>
        <v/>
      </c>
      <c r="O24" s="15" t="str">
        <f t="shared" si="0"/>
        <v/>
      </c>
      <c r="AC24" s="15" t="str">
        <f>IF($E24="男",IF($L24=リスト!$V$2,COUNTIF($L$8:$L24,リスト!$V$2),IF($L24=リスト!$V$3,COUNTIF($L$8:$L24,リスト!$V$3),IF($L24=リスト!$V$4,COUNTIF($L$8:$L24,リスト!$V$4),IF($L24=リスト!$V$5,COUNTIF($L$8:$L24,リスト!$V$5),IF($L24=リスト!$V$6,COUNTIF($L$8:$L24,リスト!$V$6),IF($L24=リスト!$V$7,COUNTIF($L$8:$L24,リスト!$V$7),IF($L24=リスト!$V$8,COUNTIF($L$8:$L24,リスト!$V$8),IF($L24=リスト!$V$9,COUNTIF($L$8:$L24,リスト!$V$9),IF($L24=リスト!$V$10,COUNTIF($L$8:$L24,リスト!$V$10),IF($L24=リスト!$V$11,COUNTIF($L$8:$L24,リスト!$V$11),IF($L24=リスト!$V$12,COUNTIF($L$8:$L24,リスト!$V$12),IF($L24=リスト!$V$13,COUNTIF($L$8:$L24,リスト!$V$13),IF($L24=リスト!$V$14,COUNTIF($L$8:$L24,リスト!$V$14),IF($L24=リスト!$V$15,COUNTIF($L$8:$L24,リスト!$V$15),IF($L24=リスト!$V$16,COUNTIF($L$8:$L24,リスト!$V$16),IF($L24=リスト!$V$17,COUNTIF($L$8:$L24,リスト!$V$17),"")))))))))))))))),"")</f>
        <v/>
      </c>
      <c r="AD24" s="15" t="str">
        <f>IF($E24="女",IF($L24=リスト!$V$2,COUNTIF($L$8:$L24,リスト!$V$2),IF($L24=リスト!$V$3,COUNTIF($L$8:$L24,リスト!$V$3),IF($L24=リスト!$V$4,COUNTIF($L$8:$L24,リスト!$V$4),IF($L24=リスト!$V$5,COUNTIF($L$8:$L24,リスト!$V$5),IF($L24=リスト!$V$6,COUNTIF($L$8:$L24,リスト!$V$6),IF($L24=リスト!$V$7,COUNTIF($L$8:$L24,リスト!$V$7),IF($L24=リスト!$V$8,COUNTIF($L$8:$L24,リスト!$V$8),IF($L24=リスト!$V$9,COUNTIF($L$8:$L24,リスト!$V$9),IF($L24=リスト!$V$10,COUNTIF($L$8:$L24,リスト!$V$10),IF($L24=リスト!$V$11,COUNTIF($L$8:$L24,リスト!$V$11),IF($L24=リスト!$V$12,COUNTIF($L$8:$L24,リスト!$V$12),IF($L24=リスト!$V$13,COUNTIF($L$8:$L24,リスト!$V$13),IF($L24=リスト!$V$14,COUNTIF($L$8:$L24,リスト!$V$14),IF($L24=リスト!$V$15,COUNTIF($L$8:$L24,リスト!$V$15),IF($L24=リスト!$V$16,COUNTIF($L$8:$L24,リスト!$V$16),IF($L24=リスト!$V$17,COUNTIF($L$8:$L24,リスト!$V$17),"")))))))))))))))),"")</f>
        <v/>
      </c>
    </row>
    <row r="25" spans="1:30" s="15" customFormat="1" ht="33" customHeight="1" x14ac:dyDescent="0.55000000000000004">
      <c r="A25" s="22">
        <v>18</v>
      </c>
      <c r="B25" s="31"/>
      <c r="C25" s="31"/>
      <c r="D25" s="32"/>
      <c r="E25" s="32"/>
      <c r="F25" s="22">
        <f>IF($D25&gt;3,IF($I$3=リスト!$A$3,"附属高松",IF($I$3=リスト!$A$75,"附属坂出",$I$3)),)</f>
        <v>0</v>
      </c>
      <c r="G25" s="33"/>
      <c r="H25" s="32"/>
      <c r="I25" s="33"/>
      <c r="J25" s="32"/>
      <c r="K25" s="33"/>
      <c r="L25" s="32"/>
      <c r="M25" s="33"/>
      <c r="N25" s="15" t="str">
        <f t="shared" si="0"/>
        <v/>
      </c>
      <c r="O25" s="15" t="str">
        <f t="shared" si="0"/>
        <v/>
      </c>
      <c r="AC25" s="15" t="str">
        <f>IF($E25="男",IF($L25=リスト!$V$2,COUNTIF($L$8:$L25,リスト!$V$2),IF($L25=リスト!$V$3,COUNTIF($L$8:$L25,リスト!$V$3),IF($L25=リスト!$V$4,COUNTIF($L$8:$L25,リスト!$V$4),IF($L25=リスト!$V$5,COUNTIF($L$8:$L25,リスト!$V$5),IF($L25=リスト!$V$6,COUNTIF($L$8:$L25,リスト!$V$6),IF($L25=リスト!$V$7,COUNTIF($L$8:$L25,リスト!$V$7),IF($L25=リスト!$V$8,COUNTIF($L$8:$L25,リスト!$V$8),IF($L25=リスト!$V$9,COUNTIF($L$8:$L25,リスト!$V$9),IF($L25=リスト!$V$10,COUNTIF($L$8:$L25,リスト!$V$10),IF($L25=リスト!$V$11,COUNTIF($L$8:$L25,リスト!$V$11),IF($L25=リスト!$V$12,COUNTIF($L$8:$L25,リスト!$V$12),IF($L25=リスト!$V$13,COUNTIF($L$8:$L25,リスト!$V$13),IF($L25=リスト!$V$14,COUNTIF($L$8:$L25,リスト!$V$14),IF($L25=リスト!$V$15,COUNTIF($L$8:$L25,リスト!$V$15),IF($L25=リスト!$V$16,COUNTIF($L$8:$L25,リスト!$V$16),IF($L25=リスト!$V$17,COUNTIF($L$8:$L25,リスト!$V$17),"")))))))))))))))),"")</f>
        <v/>
      </c>
      <c r="AD25" s="15" t="str">
        <f>IF($E25="女",IF($L25=リスト!$V$2,COUNTIF($L$8:$L25,リスト!$V$2),IF($L25=リスト!$V$3,COUNTIF($L$8:$L25,リスト!$V$3),IF($L25=リスト!$V$4,COUNTIF($L$8:$L25,リスト!$V$4),IF($L25=リスト!$V$5,COUNTIF($L$8:$L25,リスト!$V$5),IF($L25=リスト!$V$6,COUNTIF($L$8:$L25,リスト!$V$6),IF($L25=リスト!$V$7,COUNTIF($L$8:$L25,リスト!$V$7),IF($L25=リスト!$V$8,COUNTIF($L$8:$L25,リスト!$V$8),IF($L25=リスト!$V$9,COUNTIF($L$8:$L25,リスト!$V$9),IF($L25=リスト!$V$10,COUNTIF($L$8:$L25,リスト!$V$10),IF($L25=リスト!$V$11,COUNTIF($L$8:$L25,リスト!$V$11),IF($L25=リスト!$V$12,COUNTIF($L$8:$L25,リスト!$V$12),IF($L25=リスト!$V$13,COUNTIF($L$8:$L25,リスト!$V$13),IF($L25=リスト!$V$14,COUNTIF($L$8:$L25,リスト!$V$14),IF($L25=リスト!$V$15,COUNTIF($L$8:$L25,リスト!$V$15),IF($L25=リスト!$V$16,COUNTIF($L$8:$L25,リスト!$V$16),IF($L25=リスト!$V$17,COUNTIF($L$8:$L25,リスト!$V$17),"")))))))))))))))),"")</f>
        <v/>
      </c>
    </row>
    <row r="26" spans="1:30" s="15" customFormat="1" ht="33" customHeight="1" x14ac:dyDescent="0.55000000000000004">
      <c r="A26" s="22">
        <v>19</v>
      </c>
      <c r="B26" s="31"/>
      <c r="C26" s="31"/>
      <c r="D26" s="32"/>
      <c r="E26" s="32"/>
      <c r="F26" s="22">
        <f>IF($D26&gt;3,IF($I$3=リスト!$A$3,"附属高松",IF($I$3=リスト!$A$75,"附属坂出",$I$3)),)</f>
        <v>0</v>
      </c>
      <c r="G26" s="33"/>
      <c r="H26" s="32"/>
      <c r="I26" s="33"/>
      <c r="J26" s="32"/>
      <c r="K26" s="33"/>
      <c r="L26" s="32"/>
      <c r="M26" s="33"/>
      <c r="N26" s="15" t="str">
        <f t="shared" si="0"/>
        <v/>
      </c>
      <c r="O26" s="15" t="str">
        <f t="shared" si="0"/>
        <v/>
      </c>
      <c r="AC26" s="15" t="str">
        <f>IF($E26="男",IF($L26=リスト!$V$2,COUNTIF($L$8:$L26,リスト!$V$2),IF($L26=リスト!$V$3,COUNTIF($L$8:$L26,リスト!$V$3),IF($L26=リスト!$V$4,COUNTIF($L$8:$L26,リスト!$V$4),IF($L26=リスト!$V$5,COUNTIF($L$8:$L26,リスト!$V$5),IF($L26=リスト!$V$6,COUNTIF($L$8:$L26,リスト!$V$6),IF($L26=リスト!$V$7,COUNTIF($L$8:$L26,リスト!$V$7),IF($L26=リスト!$V$8,COUNTIF($L$8:$L26,リスト!$V$8),IF($L26=リスト!$V$9,COUNTIF($L$8:$L26,リスト!$V$9),IF($L26=リスト!$V$10,COUNTIF($L$8:$L26,リスト!$V$10),IF($L26=リスト!$V$11,COUNTIF($L$8:$L26,リスト!$V$11),IF($L26=リスト!$V$12,COUNTIF($L$8:$L26,リスト!$V$12),IF($L26=リスト!$V$13,COUNTIF($L$8:$L26,リスト!$V$13),IF($L26=リスト!$V$14,COUNTIF($L$8:$L26,リスト!$V$14),IF($L26=リスト!$V$15,COUNTIF($L$8:$L26,リスト!$V$15),IF($L26=リスト!$V$16,COUNTIF($L$8:$L26,リスト!$V$16),IF($L26=リスト!$V$17,COUNTIF($L$8:$L26,リスト!$V$17),"")))))))))))))))),"")</f>
        <v/>
      </c>
      <c r="AD26" s="15" t="str">
        <f>IF($E26="女",IF($L26=リスト!$V$2,COUNTIF($L$8:$L26,リスト!$V$2),IF($L26=リスト!$V$3,COUNTIF($L$8:$L26,リスト!$V$3),IF($L26=リスト!$V$4,COUNTIF($L$8:$L26,リスト!$V$4),IF($L26=リスト!$V$5,COUNTIF($L$8:$L26,リスト!$V$5),IF($L26=リスト!$V$6,COUNTIF($L$8:$L26,リスト!$V$6),IF($L26=リスト!$V$7,COUNTIF($L$8:$L26,リスト!$V$7),IF($L26=リスト!$V$8,COUNTIF($L$8:$L26,リスト!$V$8),IF($L26=リスト!$V$9,COUNTIF($L$8:$L26,リスト!$V$9),IF($L26=リスト!$V$10,COUNTIF($L$8:$L26,リスト!$V$10),IF($L26=リスト!$V$11,COUNTIF($L$8:$L26,リスト!$V$11),IF($L26=リスト!$V$12,COUNTIF($L$8:$L26,リスト!$V$12),IF($L26=リスト!$V$13,COUNTIF($L$8:$L26,リスト!$V$13),IF($L26=リスト!$V$14,COUNTIF($L$8:$L26,リスト!$V$14),IF($L26=リスト!$V$15,COUNTIF($L$8:$L26,リスト!$V$15),IF($L26=リスト!$V$16,COUNTIF($L$8:$L26,リスト!$V$16),IF($L26=リスト!$V$17,COUNTIF($L$8:$L26,リスト!$V$17),"")))))))))))))))),"")</f>
        <v/>
      </c>
    </row>
    <row r="27" spans="1:30" s="15" customFormat="1" ht="33" customHeight="1" x14ac:dyDescent="0.55000000000000004">
      <c r="A27" s="22">
        <v>20</v>
      </c>
      <c r="B27" s="31"/>
      <c r="C27" s="31"/>
      <c r="D27" s="32"/>
      <c r="E27" s="32"/>
      <c r="F27" s="22">
        <f>IF($D27&gt;3,IF($I$3=リスト!$A$3,"附属高松",IF($I$3=リスト!$A$75,"附属坂出",$I$3)),)</f>
        <v>0</v>
      </c>
      <c r="G27" s="33"/>
      <c r="H27" s="32"/>
      <c r="I27" s="33"/>
      <c r="J27" s="32"/>
      <c r="K27" s="33"/>
      <c r="L27" s="32"/>
      <c r="M27" s="33"/>
      <c r="N27" s="15" t="str">
        <f t="shared" si="0"/>
        <v/>
      </c>
      <c r="O27" s="15" t="str">
        <f t="shared" si="0"/>
        <v/>
      </c>
      <c r="AC27" s="15" t="str">
        <f>IF($E27="男",IF($L27=リスト!$V$2,COUNTIF($L$8:$L27,リスト!$V$2),IF($L27=リスト!$V$3,COUNTIF($L$8:$L27,リスト!$V$3),IF($L27=リスト!$V$4,COUNTIF($L$8:$L27,リスト!$V$4),IF($L27=リスト!$V$5,COUNTIF($L$8:$L27,リスト!$V$5),IF($L27=リスト!$V$6,COUNTIF($L$8:$L27,リスト!$V$6),IF($L27=リスト!$V$7,COUNTIF($L$8:$L27,リスト!$V$7),IF($L27=リスト!$V$8,COUNTIF($L$8:$L27,リスト!$V$8),IF($L27=リスト!$V$9,COUNTIF($L$8:$L27,リスト!$V$9),IF($L27=リスト!$V$10,COUNTIF($L$8:$L27,リスト!$V$10),IF($L27=リスト!$V$11,COUNTIF($L$8:$L27,リスト!$V$11),IF($L27=リスト!$V$12,COUNTIF($L$8:$L27,リスト!$V$12),IF($L27=リスト!$V$13,COUNTIF($L$8:$L27,リスト!$V$13),IF($L27=リスト!$V$14,COUNTIF($L$8:$L27,リスト!$V$14),IF($L27=リスト!$V$15,COUNTIF($L$8:$L27,リスト!$V$15),IF($L27=リスト!$V$16,COUNTIF($L$8:$L27,リスト!$V$16),IF($L27=リスト!$V$17,COUNTIF($L$8:$L27,リスト!$V$17),"")))))))))))))))),"")</f>
        <v/>
      </c>
      <c r="AD27" s="15" t="str">
        <f>IF($E27="女",IF($L27=リスト!$V$2,COUNTIF($L$8:$L27,リスト!$V$2),IF($L27=リスト!$V$3,COUNTIF($L$8:$L27,リスト!$V$3),IF($L27=リスト!$V$4,COUNTIF($L$8:$L27,リスト!$V$4),IF($L27=リスト!$V$5,COUNTIF($L$8:$L27,リスト!$V$5),IF($L27=リスト!$V$6,COUNTIF($L$8:$L27,リスト!$V$6),IF($L27=リスト!$V$7,COUNTIF($L$8:$L27,リスト!$V$7),IF($L27=リスト!$V$8,COUNTIF($L$8:$L27,リスト!$V$8),IF($L27=リスト!$V$9,COUNTIF($L$8:$L27,リスト!$V$9),IF($L27=リスト!$V$10,COUNTIF($L$8:$L27,リスト!$V$10),IF($L27=リスト!$V$11,COUNTIF($L$8:$L27,リスト!$V$11),IF($L27=リスト!$V$12,COUNTIF($L$8:$L27,リスト!$V$12),IF($L27=リスト!$V$13,COUNTIF($L$8:$L27,リスト!$V$13),IF($L27=リスト!$V$14,COUNTIF($L$8:$L27,リスト!$V$14),IF($L27=リスト!$V$15,COUNTIF($L$8:$L27,リスト!$V$15),IF($L27=リスト!$V$16,COUNTIF($L$8:$L27,リスト!$V$16),IF($L27=リスト!$V$17,COUNTIF($L$8:$L27,リスト!$V$17),"")))))))))))))))),"")</f>
        <v/>
      </c>
    </row>
    <row r="28" spans="1:30" s="15" customFormat="1" ht="33" customHeight="1" x14ac:dyDescent="0.55000000000000004">
      <c r="A28" s="22">
        <v>21</v>
      </c>
      <c r="B28" s="31"/>
      <c r="C28" s="31"/>
      <c r="D28" s="32"/>
      <c r="E28" s="32"/>
      <c r="F28" s="22">
        <f>IF($D28&gt;3,IF($I$3=リスト!$A$3,"附属高松",IF($I$3=リスト!$A$75,"附属坂出",$I$3)),)</f>
        <v>0</v>
      </c>
      <c r="G28" s="33"/>
      <c r="H28" s="32"/>
      <c r="I28" s="33"/>
      <c r="J28" s="32"/>
      <c r="K28" s="33"/>
      <c r="L28" s="32"/>
      <c r="M28" s="33"/>
      <c r="N28" s="15" t="str">
        <f t="shared" si="0"/>
        <v/>
      </c>
      <c r="O28" s="15" t="str">
        <f t="shared" si="0"/>
        <v/>
      </c>
      <c r="AC28" s="15" t="str">
        <f>IF($E28="男",IF($L28=リスト!$V$2,COUNTIF($L$8:$L28,リスト!$V$2),IF($L28=リスト!$V$3,COUNTIF($L$8:$L28,リスト!$V$3),IF($L28=リスト!$V$4,COUNTIF($L$8:$L28,リスト!$V$4),IF($L28=リスト!$V$5,COUNTIF($L$8:$L28,リスト!$V$5),IF($L28=リスト!$V$6,COUNTIF($L$8:$L28,リスト!$V$6),IF($L28=リスト!$V$7,COUNTIF($L$8:$L28,リスト!$V$7),IF($L28=リスト!$V$8,COUNTIF($L$8:$L28,リスト!$V$8),IF($L28=リスト!$V$9,COUNTIF($L$8:$L28,リスト!$V$9),IF($L28=リスト!$V$10,COUNTIF($L$8:$L28,リスト!$V$10),IF($L28=リスト!$V$11,COUNTIF($L$8:$L28,リスト!$V$11),IF($L28=リスト!$V$12,COUNTIF($L$8:$L28,リスト!$V$12),IF($L28=リスト!$V$13,COUNTIF($L$8:$L28,リスト!$V$13),IF($L28=リスト!$V$14,COUNTIF($L$8:$L28,リスト!$V$14),IF($L28=リスト!$V$15,COUNTIF($L$8:$L28,リスト!$V$15),IF($L28=リスト!$V$16,COUNTIF($L$8:$L28,リスト!$V$16),IF($L28=リスト!$V$17,COUNTIF($L$8:$L28,リスト!$V$17),"")))))))))))))))),"")</f>
        <v/>
      </c>
      <c r="AD28" s="15" t="str">
        <f>IF($E28="女",IF($L28=リスト!$V$2,COUNTIF($L$8:$L28,リスト!$V$2),IF($L28=リスト!$V$3,COUNTIF($L$8:$L28,リスト!$V$3),IF($L28=リスト!$V$4,COUNTIF($L$8:$L28,リスト!$V$4),IF($L28=リスト!$V$5,COUNTIF($L$8:$L28,リスト!$V$5),IF($L28=リスト!$V$6,COUNTIF($L$8:$L28,リスト!$V$6),IF($L28=リスト!$V$7,COUNTIF($L$8:$L28,リスト!$V$7),IF($L28=リスト!$V$8,COUNTIF($L$8:$L28,リスト!$V$8),IF($L28=リスト!$V$9,COUNTIF($L$8:$L28,リスト!$V$9),IF($L28=リスト!$V$10,COUNTIF($L$8:$L28,リスト!$V$10),IF($L28=リスト!$V$11,COUNTIF($L$8:$L28,リスト!$V$11),IF($L28=リスト!$V$12,COUNTIF($L$8:$L28,リスト!$V$12),IF($L28=リスト!$V$13,COUNTIF($L$8:$L28,リスト!$V$13),IF($L28=リスト!$V$14,COUNTIF($L$8:$L28,リスト!$V$14),IF($L28=リスト!$V$15,COUNTIF($L$8:$L28,リスト!$V$15),IF($L28=リスト!$V$16,COUNTIF($L$8:$L28,リスト!$V$16),IF($L28=リスト!$V$17,COUNTIF($L$8:$L28,リスト!$V$17),"")))))))))))))))),"")</f>
        <v/>
      </c>
    </row>
    <row r="29" spans="1:30" s="15" customFormat="1" ht="33" customHeight="1" x14ac:dyDescent="0.55000000000000004">
      <c r="A29" s="22">
        <v>22</v>
      </c>
      <c r="B29" s="31"/>
      <c r="C29" s="31"/>
      <c r="D29" s="32"/>
      <c r="E29" s="32"/>
      <c r="F29" s="22">
        <f>IF($D29&gt;3,IF($I$3=リスト!$A$3,"附属高松",IF($I$3=リスト!$A$75,"附属坂出",$I$3)),)</f>
        <v>0</v>
      </c>
      <c r="G29" s="33"/>
      <c r="H29" s="32"/>
      <c r="I29" s="33"/>
      <c r="J29" s="32"/>
      <c r="K29" s="33"/>
      <c r="L29" s="32"/>
      <c r="M29" s="33"/>
      <c r="N29" s="15" t="str">
        <f t="shared" si="0"/>
        <v/>
      </c>
      <c r="O29" s="15" t="str">
        <f t="shared" si="0"/>
        <v/>
      </c>
      <c r="AC29" s="15" t="str">
        <f>IF($E29="男",IF($L29=リスト!$V$2,COUNTIF($L$8:$L29,リスト!$V$2),IF($L29=リスト!$V$3,COUNTIF($L$8:$L29,リスト!$V$3),IF($L29=リスト!$V$4,COUNTIF($L$8:$L29,リスト!$V$4),IF($L29=リスト!$V$5,COUNTIF($L$8:$L29,リスト!$V$5),IF($L29=リスト!$V$6,COUNTIF($L$8:$L29,リスト!$V$6),IF($L29=リスト!$V$7,COUNTIF($L$8:$L29,リスト!$V$7),IF($L29=リスト!$V$8,COUNTIF($L$8:$L29,リスト!$V$8),IF($L29=リスト!$V$9,COUNTIF($L$8:$L29,リスト!$V$9),IF($L29=リスト!$V$10,COUNTIF($L$8:$L29,リスト!$V$10),IF($L29=リスト!$V$11,COUNTIF($L$8:$L29,リスト!$V$11),IF($L29=リスト!$V$12,COUNTIF($L$8:$L29,リスト!$V$12),IF($L29=リスト!$V$13,COUNTIF($L$8:$L29,リスト!$V$13),IF($L29=リスト!$V$14,COUNTIF($L$8:$L29,リスト!$V$14),IF($L29=リスト!$V$15,COUNTIF($L$8:$L29,リスト!$V$15),IF($L29=リスト!$V$16,COUNTIF($L$8:$L29,リスト!$V$16),IF($L29=リスト!$V$17,COUNTIF($L$8:$L29,リスト!$V$17),"")))))))))))))))),"")</f>
        <v/>
      </c>
      <c r="AD29" s="15" t="str">
        <f>IF($E29="女",IF($L29=リスト!$V$2,COUNTIF($L$8:$L29,リスト!$V$2),IF($L29=リスト!$V$3,COUNTIF($L$8:$L29,リスト!$V$3),IF($L29=リスト!$V$4,COUNTIF($L$8:$L29,リスト!$V$4),IF($L29=リスト!$V$5,COUNTIF($L$8:$L29,リスト!$V$5),IF($L29=リスト!$V$6,COUNTIF($L$8:$L29,リスト!$V$6),IF($L29=リスト!$V$7,COUNTIF($L$8:$L29,リスト!$V$7),IF($L29=リスト!$V$8,COUNTIF($L$8:$L29,リスト!$V$8),IF($L29=リスト!$V$9,COUNTIF($L$8:$L29,リスト!$V$9),IF($L29=リスト!$V$10,COUNTIF($L$8:$L29,リスト!$V$10),IF($L29=リスト!$V$11,COUNTIF($L$8:$L29,リスト!$V$11),IF($L29=リスト!$V$12,COUNTIF($L$8:$L29,リスト!$V$12),IF($L29=リスト!$V$13,COUNTIF($L$8:$L29,リスト!$V$13),IF($L29=リスト!$V$14,COUNTIF($L$8:$L29,リスト!$V$14),IF($L29=リスト!$V$15,COUNTIF($L$8:$L29,リスト!$V$15),IF($L29=リスト!$V$16,COUNTIF($L$8:$L29,リスト!$V$16),IF($L29=リスト!$V$17,COUNTIF($L$8:$L29,リスト!$V$17),"")))))))))))))))),"")</f>
        <v/>
      </c>
    </row>
    <row r="30" spans="1:30" s="15" customFormat="1" ht="33" customHeight="1" x14ac:dyDescent="0.55000000000000004">
      <c r="A30" s="22">
        <v>23</v>
      </c>
      <c r="B30" s="31"/>
      <c r="C30" s="31"/>
      <c r="D30" s="32"/>
      <c r="E30" s="32"/>
      <c r="F30" s="22">
        <f>IF($D30&gt;3,IF($I$3=リスト!$A$3,"附属高松",IF($I$3=リスト!$A$75,"附属坂出",$I$3)),)</f>
        <v>0</v>
      </c>
      <c r="G30" s="33"/>
      <c r="H30" s="32"/>
      <c r="I30" s="33"/>
      <c r="J30" s="32"/>
      <c r="K30" s="33"/>
      <c r="L30" s="32"/>
      <c r="M30" s="33"/>
      <c r="N30" s="15" t="str">
        <f t="shared" si="0"/>
        <v/>
      </c>
      <c r="O30" s="15" t="str">
        <f t="shared" si="0"/>
        <v/>
      </c>
      <c r="AC30" s="15" t="str">
        <f>IF($E30="男",IF($L30=リスト!$V$2,COUNTIF($L$8:$L30,リスト!$V$2),IF($L30=リスト!$V$3,COUNTIF($L$8:$L30,リスト!$V$3),IF($L30=リスト!$V$4,COUNTIF($L$8:$L30,リスト!$V$4),IF($L30=リスト!$V$5,COUNTIF($L$8:$L30,リスト!$V$5),IF($L30=リスト!$V$6,COUNTIF($L$8:$L30,リスト!$V$6),IF($L30=リスト!$V$7,COUNTIF($L$8:$L30,リスト!$V$7),IF($L30=リスト!$V$8,COUNTIF($L$8:$L30,リスト!$V$8),IF($L30=リスト!$V$9,COUNTIF($L$8:$L30,リスト!$V$9),IF($L30=リスト!$V$10,COUNTIF($L$8:$L30,リスト!$V$10),IF($L30=リスト!$V$11,COUNTIF($L$8:$L30,リスト!$V$11),IF($L30=リスト!$V$12,COUNTIF($L$8:$L30,リスト!$V$12),IF($L30=リスト!$V$13,COUNTIF($L$8:$L30,リスト!$V$13),IF($L30=リスト!$V$14,COUNTIF($L$8:$L30,リスト!$V$14),IF($L30=リスト!$V$15,COUNTIF($L$8:$L30,リスト!$V$15),IF($L30=リスト!$V$16,COUNTIF($L$8:$L30,リスト!$V$16),IF($L30=リスト!$V$17,COUNTIF($L$8:$L30,リスト!$V$17),"")))))))))))))))),"")</f>
        <v/>
      </c>
      <c r="AD30" s="15" t="str">
        <f>IF($E30="女",IF($L30=リスト!$V$2,COUNTIF($L$8:$L30,リスト!$V$2),IF($L30=リスト!$V$3,COUNTIF($L$8:$L30,リスト!$V$3),IF($L30=リスト!$V$4,COUNTIF($L$8:$L30,リスト!$V$4),IF($L30=リスト!$V$5,COUNTIF($L$8:$L30,リスト!$V$5),IF($L30=リスト!$V$6,COUNTIF($L$8:$L30,リスト!$V$6),IF($L30=リスト!$V$7,COUNTIF($L$8:$L30,リスト!$V$7),IF($L30=リスト!$V$8,COUNTIF($L$8:$L30,リスト!$V$8),IF($L30=リスト!$V$9,COUNTIF($L$8:$L30,リスト!$V$9),IF($L30=リスト!$V$10,COUNTIF($L$8:$L30,リスト!$V$10),IF($L30=リスト!$V$11,COUNTIF($L$8:$L30,リスト!$V$11),IF($L30=リスト!$V$12,COUNTIF($L$8:$L30,リスト!$V$12),IF($L30=リスト!$V$13,COUNTIF($L$8:$L30,リスト!$V$13),IF($L30=リスト!$V$14,COUNTIF($L$8:$L30,リスト!$V$14),IF($L30=リスト!$V$15,COUNTIF($L$8:$L30,リスト!$V$15),IF($L30=リスト!$V$16,COUNTIF($L$8:$L30,リスト!$V$16),IF($L30=リスト!$V$17,COUNTIF($L$8:$L30,リスト!$V$17),"")))))))))))))))),"")</f>
        <v/>
      </c>
    </row>
    <row r="31" spans="1:30" s="15" customFormat="1" ht="33" customHeight="1" x14ac:dyDescent="0.55000000000000004">
      <c r="A31" s="22">
        <v>24</v>
      </c>
      <c r="B31" s="31"/>
      <c r="C31" s="31"/>
      <c r="D31" s="32"/>
      <c r="E31" s="32"/>
      <c r="F31" s="22">
        <f>IF($D31&gt;3,IF($I$3=リスト!$A$3,"附属高松",IF($I$3=リスト!$A$75,"附属坂出",$I$3)),)</f>
        <v>0</v>
      </c>
      <c r="G31" s="33"/>
      <c r="H31" s="32"/>
      <c r="I31" s="33"/>
      <c r="J31" s="32"/>
      <c r="K31" s="33"/>
      <c r="L31" s="32"/>
      <c r="M31" s="33"/>
      <c r="N31" s="15" t="str">
        <f t="shared" si="0"/>
        <v/>
      </c>
      <c r="O31" s="15" t="str">
        <f t="shared" si="0"/>
        <v/>
      </c>
      <c r="AC31" s="15" t="str">
        <f>IF($E31="男",IF($L31=リスト!$V$2,COUNTIF($L$8:$L31,リスト!$V$2),IF($L31=リスト!$V$3,COUNTIF($L$8:$L31,リスト!$V$3),IF($L31=リスト!$V$4,COUNTIF($L$8:$L31,リスト!$V$4),IF($L31=リスト!$V$5,COUNTIF($L$8:$L31,リスト!$V$5),IF($L31=リスト!$V$6,COUNTIF($L$8:$L31,リスト!$V$6),IF($L31=リスト!$V$7,COUNTIF($L$8:$L31,リスト!$V$7),IF($L31=リスト!$V$8,COUNTIF($L$8:$L31,リスト!$V$8),IF($L31=リスト!$V$9,COUNTIF($L$8:$L31,リスト!$V$9),IF($L31=リスト!$V$10,COUNTIF($L$8:$L31,リスト!$V$10),IF($L31=リスト!$V$11,COUNTIF($L$8:$L31,リスト!$V$11),IF($L31=リスト!$V$12,COUNTIF($L$8:$L31,リスト!$V$12),IF($L31=リスト!$V$13,COUNTIF($L$8:$L31,リスト!$V$13),IF($L31=リスト!$V$14,COUNTIF($L$8:$L31,リスト!$V$14),IF($L31=リスト!$V$15,COUNTIF($L$8:$L31,リスト!$V$15),IF($L31=リスト!$V$16,COUNTIF($L$8:$L31,リスト!$V$16),IF($L31=リスト!$V$17,COUNTIF($L$8:$L31,リスト!$V$17),"")))))))))))))))),"")</f>
        <v/>
      </c>
      <c r="AD31" s="15" t="str">
        <f>IF($E31="女",IF($L31=リスト!$V$2,COUNTIF($L$8:$L31,リスト!$V$2),IF($L31=リスト!$V$3,COUNTIF($L$8:$L31,リスト!$V$3),IF($L31=リスト!$V$4,COUNTIF($L$8:$L31,リスト!$V$4),IF($L31=リスト!$V$5,COUNTIF($L$8:$L31,リスト!$V$5),IF($L31=リスト!$V$6,COUNTIF($L$8:$L31,リスト!$V$6),IF($L31=リスト!$V$7,COUNTIF($L$8:$L31,リスト!$V$7),IF($L31=リスト!$V$8,COUNTIF($L$8:$L31,リスト!$V$8),IF($L31=リスト!$V$9,COUNTIF($L$8:$L31,リスト!$V$9),IF($L31=リスト!$V$10,COUNTIF($L$8:$L31,リスト!$V$10),IF($L31=リスト!$V$11,COUNTIF($L$8:$L31,リスト!$V$11),IF($L31=リスト!$V$12,COUNTIF($L$8:$L31,リスト!$V$12),IF($L31=リスト!$V$13,COUNTIF($L$8:$L31,リスト!$V$13),IF($L31=リスト!$V$14,COUNTIF($L$8:$L31,リスト!$V$14),IF($L31=リスト!$V$15,COUNTIF($L$8:$L31,リスト!$V$15),IF($L31=リスト!$V$16,COUNTIF($L$8:$L31,リスト!$V$16),IF($L31=リスト!$V$17,COUNTIF($L$8:$L31,リスト!$V$17),"")))))))))))))))),"")</f>
        <v/>
      </c>
    </row>
    <row r="32" spans="1:30" s="15" customFormat="1" ht="33" customHeight="1" x14ac:dyDescent="0.55000000000000004">
      <c r="A32" s="22">
        <v>25</v>
      </c>
      <c r="B32" s="31"/>
      <c r="C32" s="31"/>
      <c r="D32" s="32"/>
      <c r="E32" s="32"/>
      <c r="F32" s="22">
        <f>IF($D32&gt;3,IF($I$3=リスト!$A$3,"附属高松",IF($I$3=リスト!$A$75,"附属坂出",$I$3)),)</f>
        <v>0</v>
      </c>
      <c r="G32" s="33"/>
      <c r="H32" s="32"/>
      <c r="I32" s="33"/>
      <c r="J32" s="32"/>
      <c r="K32" s="33"/>
      <c r="L32" s="32"/>
      <c r="M32" s="33"/>
      <c r="N32" s="15" t="str">
        <f t="shared" si="0"/>
        <v/>
      </c>
      <c r="O32" s="15" t="str">
        <f t="shared" si="0"/>
        <v/>
      </c>
      <c r="AC32" s="15" t="str">
        <f>IF($E32="男",IF($L32=リスト!$V$2,COUNTIF($L$8:$L32,リスト!$V$2),IF($L32=リスト!$V$3,COUNTIF($L$8:$L32,リスト!$V$3),IF($L32=リスト!$V$4,COUNTIF($L$8:$L32,リスト!$V$4),IF($L32=リスト!$V$5,COUNTIF($L$8:$L32,リスト!$V$5),IF($L32=リスト!$V$6,COUNTIF($L$8:$L32,リスト!$V$6),IF($L32=リスト!$V$7,COUNTIF($L$8:$L32,リスト!$V$7),IF($L32=リスト!$V$8,COUNTIF($L$8:$L32,リスト!$V$8),IF($L32=リスト!$V$9,COUNTIF($L$8:$L32,リスト!$V$9),IF($L32=リスト!$V$10,COUNTIF($L$8:$L32,リスト!$V$10),IF($L32=リスト!$V$11,COUNTIF($L$8:$L32,リスト!$V$11),IF($L32=リスト!$V$12,COUNTIF($L$8:$L32,リスト!$V$12),IF($L32=リスト!$V$13,COUNTIF($L$8:$L32,リスト!$V$13),IF($L32=リスト!$V$14,COUNTIF($L$8:$L32,リスト!$V$14),IF($L32=リスト!$V$15,COUNTIF($L$8:$L32,リスト!$V$15),IF($L32=リスト!$V$16,COUNTIF($L$8:$L32,リスト!$V$16),IF($L32=リスト!$V$17,COUNTIF($L$8:$L32,リスト!$V$17),"")))))))))))))))),"")</f>
        <v/>
      </c>
      <c r="AD32" s="15" t="str">
        <f>IF($E32="女",IF($L32=リスト!$V$2,COUNTIF($L$8:$L32,リスト!$V$2),IF($L32=リスト!$V$3,COUNTIF($L$8:$L32,リスト!$V$3),IF($L32=リスト!$V$4,COUNTIF($L$8:$L32,リスト!$V$4),IF($L32=リスト!$V$5,COUNTIF($L$8:$L32,リスト!$V$5),IF($L32=リスト!$V$6,COUNTIF($L$8:$L32,リスト!$V$6),IF($L32=リスト!$V$7,COUNTIF($L$8:$L32,リスト!$V$7),IF($L32=リスト!$V$8,COUNTIF($L$8:$L32,リスト!$V$8),IF($L32=リスト!$V$9,COUNTIF($L$8:$L32,リスト!$V$9),IF($L32=リスト!$V$10,COUNTIF($L$8:$L32,リスト!$V$10),IF($L32=リスト!$V$11,COUNTIF($L$8:$L32,リスト!$V$11),IF($L32=リスト!$V$12,COUNTIF($L$8:$L32,リスト!$V$12),IF($L32=リスト!$V$13,COUNTIF($L$8:$L32,リスト!$V$13),IF($L32=リスト!$V$14,COUNTIF($L$8:$L32,リスト!$V$14),IF($L32=リスト!$V$15,COUNTIF($L$8:$L32,リスト!$V$15),IF($L32=リスト!$V$16,COUNTIF($L$8:$L32,リスト!$V$16),IF($L32=リスト!$V$17,COUNTIF($L$8:$L32,リスト!$V$17),"")))))))))))))))),"")</f>
        <v/>
      </c>
    </row>
    <row r="33" spans="1:30" s="15" customFormat="1" ht="33" customHeight="1" x14ac:dyDescent="0.55000000000000004">
      <c r="A33" s="22">
        <v>26</v>
      </c>
      <c r="B33" s="31"/>
      <c r="C33" s="31"/>
      <c r="D33" s="32"/>
      <c r="E33" s="32"/>
      <c r="F33" s="22">
        <f>IF($D33&gt;3,IF($I$3=リスト!$A$3,"附属高松",IF($I$3=リスト!$A$75,"附属坂出",$I$3)),)</f>
        <v>0</v>
      </c>
      <c r="G33" s="33"/>
      <c r="H33" s="32"/>
      <c r="I33" s="33"/>
      <c r="J33" s="32"/>
      <c r="K33" s="33"/>
      <c r="L33" s="32"/>
      <c r="M33" s="33"/>
      <c r="N33" s="15" t="str">
        <f t="shared" si="0"/>
        <v/>
      </c>
      <c r="O33" s="15" t="str">
        <f t="shared" si="0"/>
        <v/>
      </c>
      <c r="AC33" s="15" t="str">
        <f>IF($E33="男",IF($L33=リスト!$V$2,COUNTIF($L$8:$L33,リスト!$V$2),IF($L33=リスト!$V$3,COUNTIF($L$8:$L33,リスト!$V$3),IF($L33=リスト!$V$4,COUNTIF($L$8:$L33,リスト!$V$4),IF($L33=リスト!$V$5,COUNTIF($L$8:$L33,リスト!$V$5),IF($L33=リスト!$V$6,COUNTIF($L$8:$L33,リスト!$V$6),IF($L33=リスト!$V$7,COUNTIF($L$8:$L33,リスト!$V$7),IF($L33=リスト!$V$8,COUNTIF($L$8:$L33,リスト!$V$8),IF($L33=リスト!$V$9,COUNTIF($L$8:$L33,リスト!$V$9),IF($L33=リスト!$V$10,COUNTIF($L$8:$L33,リスト!$V$10),IF($L33=リスト!$V$11,COUNTIF($L$8:$L33,リスト!$V$11),IF($L33=リスト!$V$12,COUNTIF($L$8:$L33,リスト!$V$12),IF($L33=リスト!$V$13,COUNTIF($L$8:$L33,リスト!$V$13),IF($L33=リスト!$V$14,COUNTIF($L$8:$L33,リスト!$V$14),IF($L33=リスト!$V$15,COUNTIF($L$8:$L33,リスト!$V$15),IF($L33=リスト!$V$16,COUNTIF($L$8:$L33,リスト!$V$16),IF($L33=リスト!$V$17,COUNTIF($L$8:$L33,リスト!$V$17),"")))))))))))))))),"")</f>
        <v/>
      </c>
      <c r="AD33" s="15" t="str">
        <f>IF($E33="女",IF($L33=リスト!$V$2,COUNTIF($L$8:$L33,リスト!$V$2),IF($L33=リスト!$V$3,COUNTIF($L$8:$L33,リスト!$V$3),IF($L33=リスト!$V$4,COUNTIF($L$8:$L33,リスト!$V$4),IF($L33=リスト!$V$5,COUNTIF($L$8:$L33,リスト!$V$5),IF($L33=リスト!$V$6,COUNTIF($L$8:$L33,リスト!$V$6),IF($L33=リスト!$V$7,COUNTIF($L$8:$L33,リスト!$V$7),IF($L33=リスト!$V$8,COUNTIF($L$8:$L33,リスト!$V$8),IF($L33=リスト!$V$9,COUNTIF($L$8:$L33,リスト!$V$9),IF($L33=リスト!$V$10,COUNTIF($L$8:$L33,リスト!$V$10),IF($L33=リスト!$V$11,COUNTIF($L$8:$L33,リスト!$V$11),IF($L33=リスト!$V$12,COUNTIF($L$8:$L33,リスト!$V$12),IF($L33=リスト!$V$13,COUNTIF($L$8:$L33,リスト!$V$13),IF($L33=リスト!$V$14,COUNTIF($L$8:$L33,リスト!$V$14),IF($L33=リスト!$V$15,COUNTIF($L$8:$L33,リスト!$V$15),IF($L33=リスト!$V$16,COUNTIF($L$8:$L33,リスト!$V$16),IF($L33=リスト!$V$17,COUNTIF($L$8:$L33,リスト!$V$17),"")))))))))))))))),"")</f>
        <v/>
      </c>
    </row>
    <row r="34" spans="1:30" s="15" customFormat="1" ht="33" customHeight="1" x14ac:dyDescent="0.55000000000000004">
      <c r="A34" s="22">
        <v>27</v>
      </c>
      <c r="B34" s="31"/>
      <c r="C34" s="31"/>
      <c r="D34" s="32"/>
      <c r="E34" s="32"/>
      <c r="F34" s="22">
        <f>IF($D34&gt;3,IF($I$3=リスト!$A$3,"附属高松",IF($I$3=リスト!$A$75,"附属坂出",$I$3)),)</f>
        <v>0</v>
      </c>
      <c r="G34" s="33"/>
      <c r="H34" s="32"/>
      <c r="I34" s="33"/>
      <c r="J34" s="32"/>
      <c r="K34" s="33"/>
      <c r="L34" s="32"/>
      <c r="M34" s="33"/>
      <c r="N34" s="15" t="str">
        <f t="shared" si="0"/>
        <v/>
      </c>
      <c r="O34" s="15" t="str">
        <f t="shared" si="0"/>
        <v/>
      </c>
      <c r="AC34" s="15" t="str">
        <f>IF($E34="男",IF($L34=リスト!$V$2,COUNTIF($L$8:$L34,リスト!$V$2),IF($L34=リスト!$V$3,COUNTIF($L$8:$L34,リスト!$V$3),IF($L34=リスト!$V$4,COUNTIF($L$8:$L34,リスト!$V$4),IF($L34=リスト!$V$5,COUNTIF($L$8:$L34,リスト!$V$5),IF($L34=リスト!$V$6,COUNTIF($L$8:$L34,リスト!$V$6),IF($L34=リスト!$V$7,COUNTIF($L$8:$L34,リスト!$V$7),IF($L34=リスト!$V$8,COUNTIF($L$8:$L34,リスト!$V$8),IF($L34=リスト!$V$9,COUNTIF($L$8:$L34,リスト!$V$9),IF($L34=リスト!$V$10,COUNTIF($L$8:$L34,リスト!$V$10),IF($L34=リスト!$V$11,COUNTIF($L$8:$L34,リスト!$V$11),IF($L34=リスト!$V$12,COUNTIF($L$8:$L34,リスト!$V$12),IF($L34=リスト!$V$13,COUNTIF($L$8:$L34,リスト!$V$13),IF($L34=リスト!$V$14,COUNTIF($L$8:$L34,リスト!$V$14),IF($L34=リスト!$V$15,COUNTIF($L$8:$L34,リスト!$V$15),IF($L34=リスト!$V$16,COUNTIF($L$8:$L34,リスト!$V$16),IF($L34=リスト!$V$17,COUNTIF($L$8:$L34,リスト!$V$17),"")))))))))))))))),"")</f>
        <v/>
      </c>
      <c r="AD34" s="15" t="str">
        <f>IF($E34="女",IF($L34=リスト!$V$2,COUNTIF($L$8:$L34,リスト!$V$2),IF($L34=リスト!$V$3,COUNTIF($L$8:$L34,リスト!$V$3),IF($L34=リスト!$V$4,COUNTIF($L$8:$L34,リスト!$V$4),IF($L34=リスト!$V$5,COUNTIF($L$8:$L34,リスト!$V$5),IF($L34=リスト!$V$6,COUNTIF($L$8:$L34,リスト!$V$6),IF($L34=リスト!$V$7,COUNTIF($L$8:$L34,リスト!$V$7),IF($L34=リスト!$V$8,COUNTIF($L$8:$L34,リスト!$V$8),IF($L34=リスト!$V$9,COUNTIF($L$8:$L34,リスト!$V$9),IF($L34=リスト!$V$10,COUNTIF($L$8:$L34,リスト!$V$10),IF($L34=リスト!$V$11,COUNTIF($L$8:$L34,リスト!$V$11),IF($L34=リスト!$V$12,COUNTIF($L$8:$L34,リスト!$V$12),IF($L34=リスト!$V$13,COUNTIF($L$8:$L34,リスト!$V$13),IF($L34=リスト!$V$14,COUNTIF($L$8:$L34,リスト!$V$14),IF($L34=リスト!$V$15,COUNTIF($L$8:$L34,リスト!$V$15),IF($L34=リスト!$V$16,COUNTIF($L$8:$L34,リスト!$V$16),IF($L34=リスト!$V$17,COUNTIF($L$8:$L34,リスト!$V$17),"")))))))))))))))),"")</f>
        <v/>
      </c>
    </row>
    <row r="35" spans="1:30" s="15" customFormat="1" ht="33" customHeight="1" x14ac:dyDescent="0.55000000000000004">
      <c r="A35" s="22">
        <v>28</v>
      </c>
      <c r="B35" s="31"/>
      <c r="C35" s="31"/>
      <c r="D35" s="32"/>
      <c r="E35" s="32"/>
      <c r="F35" s="22">
        <f>IF($D35&gt;3,IF($I$3=リスト!$A$3,"附属高松",IF($I$3=リスト!$A$75,"附属坂出",$I$3)),)</f>
        <v>0</v>
      </c>
      <c r="G35" s="33"/>
      <c r="H35" s="32"/>
      <c r="I35" s="33"/>
      <c r="J35" s="32"/>
      <c r="K35" s="33"/>
      <c r="L35" s="32"/>
      <c r="M35" s="33"/>
      <c r="N35" s="15" t="str">
        <f t="shared" si="0"/>
        <v/>
      </c>
      <c r="O35" s="15" t="str">
        <f t="shared" si="0"/>
        <v/>
      </c>
      <c r="AC35" s="15" t="str">
        <f>IF($E35="男",IF($L35=リスト!$V$2,COUNTIF($L$8:$L35,リスト!$V$2),IF($L35=リスト!$V$3,COUNTIF($L$8:$L35,リスト!$V$3),IF($L35=リスト!$V$4,COUNTIF($L$8:$L35,リスト!$V$4),IF($L35=リスト!$V$5,COUNTIF($L$8:$L35,リスト!$V$5),IF($L35=リスト!$V$6,COUNTIF($L$8:$L35,リスト!$V$6),IF($L35=リスト!$V$7,COUNTIF($L$8:$L35,リスト!$V$7),IF($L35=リスト!$V$8,COUNTIF($L$8:$L35,リスト!$V$8),IF($L35=リスト!$V$9,COUNTIF($L$8:$L35,リスト!$V$9),IF($L35=リスト!$V$10,COUNTIF($L$8:$L35,リスト!$V$10),IF($L35=リスト!$V$11,COUNTIF($L$8:$L35,リスト!$V$11),IF($L35=リスト!$V$12,COUNTIF($L$8:$L35,リスト!$V$12),IF($L35=リスト!$V$13,COUNTIF($L$8:$L35,リスト!$V$13),IF($L35=リスト!$V$14,COUNTIF($L$8:$L35,リスト!$V$14),IF($L35=リスト!$V$15,COUNTIF($L$8:$L35,リスト!$V$15),IF($L35=リスト!$V$16,COUNTIF($L$8:$L35,リスト!$V$16),IF($L35=リスト!$V$17,COUNTIF($L$8:$L35,リスト!$V$17),"")))))))))))))))),"")</f>
        <v/>
      </c>
      <c r="AD35" s="15" t="str">
        <f>IF($E35="女",IF($L35=リスト!$V$2,COUNTIF($L$8:$L35,リスト!$V$2),IF($L35=リスト!$V$3,COUNTIF($L$8:$L35,リスト!$V$3),IF($L35=リスト!$V$4,COUNTIF($L$8:$L35,リスト!$V$4),IF($L35=リスト!$V$5,COUNTIF($L$8:$L35,リスト!$V$5),IF($L35=リスト!$V$6,COUNTIF($L$8:$L35,リスト!$V$6),IF($L35=リスト!$V$7,COUNTIF($L$8:$L35,リスト!$V$7),IF($L35=リスト!$V$8,COUNTIF($L$8:$L35,リスト!$V$8),IF($L35=リスト!$V$9,COUNTIF($L$8:$L35,リスト!$V$9),IF($L35=リスト!$V$10,COUNTIF($L$8:$L35,リスト!$V$10),IF($L35=リスト!$V$11,COUNTIF($L$8:$L35,リスト!$V$11),IF($L35=リスト!$V$12,COUNTIF($L$8:$L35,リスト!$V$12),IF($L35=リスト!$V$13,COUNTIF($L$8:$L35,リスト!$V$13),IF($L35=リスト!$V$14,COUNTIF($L$8:$L35,リスト!$V$14),IF($L35=リスト!$V$15,COUNTIF($L$8:$L35,リスト!$V$15),IF($L35=リスト!$V$16,COUNTIF($L$8:$L35,リスト!$V$16),IF($L35=リスト!$V$17,COUNTIF($L$8:$L35,リスト!$V$17),"")))))))))))))))),"")</f>
        <v/>
      </c>
    </row>
    <row r="36" spans="1:30" s="15" customFormat="1" ht="33" customHeight="1" x14ac:dyDescent="0.55000000000000004">
      <c r="A36" s="22">
        <v>29</v>
      </c>
      <c r="B36" s="31"/>
      <c r="C36" s="31"/>
      <c r="D36" s="32"/>
      <c r="E36" s="32"/>
      <c r="F36" s="22">
        <f>IF($D36&gt;3,IF($I$3=リスト!$A$3,"附属高松",IF($I$3=リスト!$A$75,"附属坂出",$I$3)),)</f>
        <v>0</v>
      </c>
      <c r="G36" s="33"/>
      <c r="H36" s="32"/>
      <c r="I36" s="33"/>
      <c r="J36" s="32"/>
      <c r="K36" s="33"/>
      <c r="L36" s="32"/>
      <c r="M36" s="33"/>
      <c r="N36" s="15" t="str">
        <f t="shared" si="0"/>
        <v/>
      </c>
      <c r="O36" s="15" t="str">
        <f t="shared" si="0"/>
        <v/>
      </c>
      <c r="AC36" s="15" t="str">
        <f>IF($E36="男",IF($L36=リスト!$V$2,COUNTIF($L$8:$L36,リスト!$V$2),IF($L36=リスト!$V$3,COUNTIF($L$8:$L36,リスト!$V$3),IF($L36=リスト!$V$4,COUNTIF($L$8:$L36,リスト!$V$4),IF($L36=リスト!$V$5,COUNTIF($L$8:$L36,リスト!$V$5),IF($L36=リスト!$V$6,COUNTIF($L$8:$L36,リスト!$V$6),IF($L36=リスト!$V$7,COUNTIF($L$8:$L36,リスト!$V$7),IF($L36=リスト!$V$8,COUNTIF($L$8:$L36,リスト!$V$8),IF($L36=リスト!$V$9,COUNTIF($L$8:$L36,リスト!$V$9),IF($L36=リスト!$V$10,COUNTIF($L$8:$L36,リスト!$V$10),IF($L36=リスト!$V$11,COUNTIF($L$8:$L36,リスト!$V$11),IF($L36=リスト!$V$12,COUNTIF($L$8:$L36,リスト!$V$12),IF($L36=リスト!$V$13,COUNTIF($L$8:$L36,リスト!$V$13),IF($L36=リスト!$V$14,COUNTIF($L$8:$L36,リスト!$V$14),IF($L36=リスト!$V$15,COUNTIF($L$8:$L36,リスト!$V$15),IF($L36=リスト!$V$16,COUNTIF($L$8:$L36,リスト!$V$16),IF($L36=リスト!$V$17,COUNTIF($L$8:$L36,リスト!$V$17),"")))))))))))))))),"")</f>
        <v/>
      </c>
      <c r="AD36" s="15" t="str">
        <f>IF($E36="女",IF($L36=リスト!$V$2,COUNTIF($L$8:$L36,リスト!$V$2),IF($L36=リスト!$V$3,COUNTIF($L$8:$L36,リスト!$V$3),IF($L36=リスト!$V$4,COUNTIF($L$8:$L36,リスト!$V$4),IF($L36=リスト!$V$5,COUNTIF($L$8:$L36,リスト!$V$5),IF($L36=リスト!$V$6,COUNTIF($L$8:$L36,リスト!$V$6),IF($L36=リスト!$V$7,COUNTIF($L$8:$L36,リスト!$V$7),IF($L36=リスト!$V$8,COUNTIF($L$8:$L36,リスト!$V$8),IF($L36=リスト!$V$9,COUNTIF($L$8:$L36,リスト!$V$9),IF($L36=リスト!$V$10,COUNTIF($L$8:$L36,リスト!$V$10),IF($L36=リスト!$V$11,COUNTIF($L$8:$L36,リスト!$V$11),IF($L36=リスト!$V$12,COUNTIF($L$8:$L36,リスト!$V$12),IF($L36=リスト!$V$13,COUNTIF($L$8:$L36,リスト!$V$13),IF($L36=リスト!$V$14,COUNTIF($L$8:$L36,リスト!$V$14),IF($L36=リスト!$V$15,COUNTIF($L$8:$L36,リスト!$V$15),IF($L36=リスト!$V$16,COUNTIF($L$8:$L36,リスト!$V$16),IF($L36=リスト!$V$17,COUNTIF($L$8:$L36,リスト!$V$17),"")))))))))))))))),"")</f>
        <v/>
      </c>
    </row>
    <row r="37" spans="1:30" s="15" customFormat="1" ht="33" customHeight="1" x14ac:dyDescent="0.55000000000000004">
      <c r="A37" s="22">
        <v>30</v>
      </c>
      <c r="B37" s="31"/>
      <c r="C37" s="31"/>
      <c r="D37" s="32"/>
      <c r="E37" s="32"/>
      <c r="F37" s="22">
        <f>IF($D37&gt;3,IF($I$3=リスト!$A$3,"附属高松",IF($I$3=リスト!$A$75,"附属坂出",$I$3)),)</f>
        <v>0</v>
      </c>
      <c r="G37" s="33"/>
      <c r="H37" s="32"/>
      <c r="I37" s="33"/>
      <c r="J37" s="32"/>
      <c r="K37" s="33"/>
      <c r="L37" s="32"/>
      <c r="M37" s="33"/>
      <c r="N37" s="15" t="str">
        <f t="shared" si="0"/>
        <v/>
      </c>
      <c r="O37" s="15" t="str">
        <f t="shared" si="0"/>
        <v/>
      </c>
      <c r="AC37" s="15" t="str">
        <f>IF($E37="男",IF($L37=リスト!$V$2,COUNTIF($L$8:$L37,リスト!$V$2),IF($L37=リスト!$V$3,COUNTIF($L$8:$L37,リスト!$V$3),IF($L37=リスト!$V$4,COUNTIF($L$8:$L37,リスト!$V$4),IF($L37=リスト!$V$5,COUNTIF($L$8:$L37,リスト!$V$5),IF($L37=リスト!$V$6,COUNTIF($L$8:$L37,リスト!$V$6),IF($L37=リスト!$V$7,COUNTIF($L$8:$L37,リスト!$V$7),IF($L37=リスト!$V$8,COUNTIF($L$8:$L37,リスト!$V$8),IF($L37=リスト!$V$9,COUNTIF($L$8:$L37,リスト!$V$9),IF($L37=リスト!$V$10,COUNTIF($L$8:$L37,リスト!$V$10),IF($L37=リスト!$V$11,COUNTIF($L$8:$L37,リスト!$V$11),IF($L37=リスト!$V$12,COUNTIF($L$8:$L37,リスト!$V$12),IF($L37=リスト!$V$13,COUNTIF($L$8:$L37,リスト!$V$13),IF($L37=リスト!$V$14,COUNTIF($L$8:$L37,リスト!$V$14),IF($L37=リスト!$V$15,COUNTIF($L$8:$L37,リスト!$V$15),IF($L37=リスト!$V$16,COUNTIF($L$8:$L37,リスト!$V$16),IF($L37=リスト!$V$17,COUNTIF($L$8:$L37,リスト!$V$17),"")))))))))))))))),"")</f>
        <v/>
      </c>
      <c r="AD37" s="15" t="str">
        <f>IF($E37="女",IF($L37=リスト!$V$2,COUNTIF($L$8:$L37,リスト!$V$2),IF($L37=リスト!$V$3,COUNTIF($L$8:$L37,リスト!$V$3),IF($L37=リスト!$V$4,COUNTIF($L$8:$L37,リスト!$V$4),IF($L37=リスト!$V$5,COUNTIF($L$8:$L37,リスト!$V$5),IF($L37=リスト!$V$6,COUNTIF($L$8:$L37,リスト!$V$6),IF($L37=リスト!$V$7,COUNTIF($L$8:$L37,リスト!$V$7),IF($L37=リスト!$V$8,COUNTIF($L$8:$L37,リスト!$V$8),IF($L37=リスト!$V$9,COUNTIF($L$8:$L37,リスト!$V$9),IF($L37=リスト!$V$10,COUNTIF($L$8:$L37,リスト!$V$10),IF($L37=リスト!$V$11,COUNTIF($L$8:$L37,リスト!$V$11),IF($L37=リスト!$V$12,COUNTIF($L$8:$L37,リスト!$V$12),IF($L37=リスト!$V$13,COUNTIF($L$8:$L37,リスト!$V$13),IF($L37=リスト!$V$14,COUNTIF($L$8:$L37,リスト!$V$14),IF($L37=リスト!$V$15,COUNTIF($L$8:$L37,リスト!$V$15),IF($L37=リスト!$V$16,COUNTIF($L$8:$L37,リスト!$V$16),IF($L37=リスト!$V$17,COUNTIF($L$8:$L37,リスト!$V$17),"")))))))))))))))),"")</f>
        <v/>
      </c>
    </row>
    <row r="38" spans="1:30" s="15" customFormat="1" ht="33" customHeight="1" x14ac:dyDescent="0.55000000000000004">
      <c r="A38" s="22">
        <v>31</v>
      </c>
      <c r="B38" s="31"/>
      <c r="C38" s="31"/>
      <c r="D38" s="32"/>
      <c r="E38" s="32"/>
      <c r="F38" s="22">
        <f>IF($D38&gt;3,IF($I$3=リスト!$A$3,"附属高松",IF($I$3=リスト!$A$75,"附属坂出",$I$3)),)</f>
        <v>0</v>
      </c>
      <c r="G38" s="33"/>
      <c r="H38" s="32"/>
      <c r="I38" s="33"/>
      <c r="J38" s="32"/>
      <c r="K38" s="33"/>
      <c r="L38" s="32"/>
      <c r="M38" s="33"/>
      <c r="N38" s="15" t="str">
        <f t="shared" si="0"/>
        <v/>
      </c>
      <c r="O38" s="15" t="str">
        <f t="shared" si="0"/>
        <v/>
      </c>
      <c r="AC38" s="15" t="str">
        <f>IF($E38="男",IF($L38=リスト!$V$2,COUNTIF($L$8:$L38,リスト!$V$2),IF($L38=リスト!$V$3,COUNTIF($L$8:$L38,リスト!$V$3),IF($L38=リスト!$V$4,COUNTIF($L$8:$L38,リスト!$V$4),IF($L38=リスト!$V$5,COUNTIF($L$8:$L38,リスト!$V$5),IF($L38=リスト!$V$6,COUNTIF($L$8:$L38,リスト!$V$6),IF($L38=リスト!$V$7,COUNTIF($L$8:$L38,リスト!$V$7),IF($L38=リスト!$V$8,COUNTIF($L$8:$L38,リスト!$V$8),IF($L38=リスト!$V$9,COUNTIF($L$8:$L38,リスト!$V$9),IF($L38=リスト!$V$10,COUNTIF($L$8:$L38,リスト!$V$10),IF($L38=リスト!$V$11,COUNTIF($L$8:$L38,リスト!$V$11),IF($L38=リスト!$V$12,COUNTIF($L$8:$L38,リスト!$V$12),IF($L38=リスト!$V$13,COUNTIF($L$8:$L38,リスト!$V$13),IF($L38=リスト!$V$14,COUNTIF($L$8:$L38,リスト!$V$14),IF($L38=リスト!$V$15,COUNTIF($L$8:$L38,リスト!$V$15),IF($L38=リスト!$V$16,COUNTIF($L$8:$L38,リスト!$V$16),IF($L38=リスト!$V$17,COUNTIF($L$8:$L38,リスト!$V$17),"")))))))))))))))),"")</f>
        <v/>
      </c>
      <c r="AD38" s="15" t="str">
        <f>IF($E38="女",IF($L38=リスト!$V$2,COUNTIF($L$8:$L38,リスト!$V$2),IF($L38=リスト!$V$3,COUNTIF($L$8:$L38,リスト!$V$3),IF($L38=リスト!$V$4,COUNTIF($L$8:$L38,リスト!$V$4),IF($L38=リスト!$V$5,COUNTIF($L$8:$L38,リスト!$V$5),IF($L38=リスト!$V$6,COUNTIF($L$8:$L38,リスト!$V$6),IF($L38=リスト!$V$7,COUNTIF($L$8:$L38,リスト!$V$7),IF($L38=リスト!$V$8,COUNTIF($L$8:$L38,リスト!$V$8),IF($L38=リスト!$V$9,COUNTIF($L$8:$L38,リスト!$V$9),IF($L38=リスト!$V$10,COUNTIF($L$8:$L38,リスト!$V$10),IF($L38=リスト!$V$11,COUNTIF($L$8:$L38,リスト!$V$11),IF($L38=リスト!$V$12,COUNTIF($L$8:$L38,リスト!$V$12),IF($L38=リスト!$V$13,COUNTIF($L$8:$L38,リスト!$V$13),IF($L38=リスト!$V$14,COUNTIF($L$8:$L38,リスト!$V$14),IF($L38=リスト!$V$15,COUNTIF($L$8:$L38,リスト!$V$15),IF($L38=リスト!$V$16,COUNTIF($L$8:$L38,リスト!$V$16),IF($L38=リスト!$V$17,COUNTIF($L$8:$L38,リスト!$V$17),"")))))))))))))))),"")</f>
        <v/>
      </c>
    </row>
    <row r="39" spans="1:30" s="15" customFormat="1" ht="33" customHeight="1" x14ac:dyDescent="0.55000000000000004">
      <c r="A39" s="22">
        <v>32</v>
      </c>
      <c r="B39" s="31"/>
      <c r="C39" s="31"/>
      <c r="D39" s="32"/>
      <c r="E39" s="32"/>
      <c r="F39" s="22">
        <f>IF($D39&gt;3,IF($I$3=リスト!$A$3,"附属高松",IF($I$3=リスト!$A$75,"附属坂出",$I$3)),)</f>
        <v>0</v>
      </c>
      <c r="G39" s="33"/>
      <c r="H39" s="32"/>
      <c r="I39" s="33"/>
      <c r="J39" s="32"/>
      <c r="K39" s="33"/>
      <c r="L39" s="32"/>
      <c r="M39" s="33"/>
      <c r="N39" s="15" t="str">
        <f t="shared" si="0"/>
        <v/>
      </c>
      <c r="O39" s="15" t="str">
        <f t="shared" si="0"/>
        <v/>
      </c>
      <c r="AC39" s="15" t="str">
        <f>IF($E39="男",IF($L39=リスト!$V$2,COUNTIF($L$8:$L39,リスト!$V$2),IF($L39=リスト!$V$3,COUNTIF($L$8:$L39,リスト!$V$3),IF($L39=リスト!$V$4,COUNTIF($L$8:$L39,リスト!$V$4),IF($L39=リスト!$V$5,COUNTIF($L$8:$L39,リスト!$V$5),IF($L39=リスト!$V$6,COUNTIF($L$8:$L39,リスト!$V$6),IF($L39=リスト!$V$7,COUNTIF($L$8:$L39,リスト!$V$7),IF($L39=リスト!$V$8,COUNTIF($L$8:$L39,リスト!$V$8),IF($L39=リスト!$V$9,COUNTIF($L$8:$L39,リスト!$V$9),IF($L39=リスト!$V$10,COUNTIF($L$8:$L39,リスト!$V$10),IF($L39=リスト!$V$11,COUNTIF($L$8:$L39,リスト!$V$11),IF($L39=リスト!$V$12,COUNTIF($L$8:$L39,リスト!$V$12),IF($L39=リスト!$V$13,COUNTIF($L$8:$L39,リスト!$V$13),IF($L39=リスト!$V$14,COUNTIF($L$8:$L39,リスト!$V$14),IF($L39=リスト!$V$15,COUNTIF($L$8:$L39,リスト!$V$15),IF($L39=リスト!$V$16,COUNTIF($L$8:$L39,リスト!$V$16),IF($L39=リスト!$V$17,COUNTIF($L$8:$L39,リスト!$V$17),"")))))))))))))))),"")</f>
        <v/>
      </c>
      <c r="AD39" s="15" t="str">
        <f>IF($E39="女",IF($L39=リスト!$V$2,COUNTIF($L$8:$L39,リスト!$V$2),IF($L39=リスト!$V$3,COUNTIF($L$8:$L39,リスト!$V$3),IF($L39=リスト!$V$4,COUNTIF($L$8:$L39,リスト!$V$4),IF($L39=リスト!$V$5,COUNTIF($L$8:$L39,リスト!$V$5),IF($L39=リスト!$V$6,COUNTIF($L$8:$L39,リスト!$V$6),IF($L39=リスト!$V$7,COUNTIF($L$8:$L39,リスト!$V$7),IF($L39=リスト!$V$8,COUNTIF($L$8:$L39,リスト!$V$8),IF($L39=リスト!$V$9,COUNTIF($L$8:$L39,リスト!$V$9),IF($L39=リスト!$V$10,COUNTIF($L$8:$L39,リスト!$V$10),IF($L39=リスト!$V$11,COUNTIF($L$8:$L39,リスト!$V$11),IF($L39=リスト!$V$12,COUNTIF($L$8:$L39,リスト!$V$12),IF($L39=リスト!$V$13,COUNTIF($L$8:$L39,リスト!$V$13),IF($L39=リスト!$V$14,COUNTIF($L$8:$L39,リスト!$V$14),IF($L39=リスト!$V$15,COUNTIF($L$8:$L39,リスト!$V$15),IF($L39=リスト!$V$16,COUNTIF($L$8:$L39,リスト!$V$16),IF($L39=リスト!$V$17,COUNTIF($L$8:$L39,リスト!$V$17),"")))))))))))))))),"")</f>
        <v/>
      </c>
    </row>
    <row r="40" spans="1:30" s="15" customFormat="1" ht="33" customHeight="1" x14ac:dyDescent="0.55000000000000004">
      <c r="A40" s="22">
        <v>33</v>
      </c>
      <c r="B40" s="31"/>
      <c r="C40" s="31"/>
      <c r="D40" s="32"/>
      <c r="E40" s="32"/>
      <c r="F40" s="22">
        <f>IF($D40&gt;3,IF($I$3=リスト!$A$3,"附属高松",IF($I$3=リスト!$A$75,"附属坂出",$I$3)),)</f>
        <v>0</v>
      </c>
      <c r="G40" s="33"/>
      <c r="H40" s="32"/>
      <c r="I40" s="33"/>
      <c r="J40" s="32"/>
      <c r="K40" s="33"/>
      <c r="L40" s="32"/>
      <c r="M40" s="33"/>
      <c r="N40" s="15" t="str">
        <f t="shared" si="0"/>
        <v/>
      </c>
      <c r="O40" s="15" t="str">
        <f t="shared" si="0"/>
        <v/>
      </c>
      <c r="AC40" s="15" t="str">
        <f>IF($E40="男",IF($L40=リスト!$V$2,COUNTIF($L$8:$L40,リスト!$V$2),IF($L40=リスト!$V$3,COUNTIF($L$8:$L40,リスト!$V$3),IF($L40=リスト!$V$4,COUNTIF($L$8:$L40,リスト!$V$4),IF($L40=リスト!$V$5,COUNTIF($L$8:$L40,リスト!$V$5),IF($L40=リスト!$V$6,COUNTIF($L$8:$L40,リスト!$V$6),IF($L40=リスト!$V$7,COUNTIF($L$8:$L40,リスト!$V$7),IF($L40=リスト!$V$8,COUNTIF($L$8:$L40,リスト!$V$8),IF($L40=リスト!$V$9,COUNTIF($L$8:$L40,リスト!$V$9),IF($L40=リスト!$V$10,COUNTIF($L$8:$L40,リスト!$V$10),IF($L40=リスト!$V$11,COUNTIF($L$8:$L40,リスト!$V$11),IF($L40=リスト!$V$12,COUNTIF($L$8:$L40,リスト!$V$12),IF($L40=リスト!$V$13,COUNTIF($L$8:$L40,リスト!$V$13),IF($L40=リスト!$V$14,COUNTIF($L$8:$L40,リスト!$V$14),IF($L40=リスト!$V$15,COUNTIF($L$8:$L40,リスト!$V$15),IF($L40=リスト!$V$16,COUNTIF($L$8:$L40,リスト!$V$16),IF($L40=リスト!$V$17,COUNTIF($L$8:$L40,リスト!$V$17),"")))))))))))))))),"")</f>
        <v/>
      </c>
      <c r="AD40" s="15" t="str">
        <f>IF($E40="女",IF($L40=リスト!$V$2,COUNTIF($L$8:$L40,リスト!$V$2),IF($L40=リスト!$V$3,COUNTIF($L$8:$L40,リスト!$V$3),IF($L40=リスト!$V$4,COUNTIF($L$8:$L40,リスト!$V$4),IF($L40=リスト!$V$5,COUNTIF($L$8:$L40,リスト!$V$5),IF($L40=リスト!$V$6,COUNTIF($L$8:$L40,リスト!$V$6),IF($L40=リスト!$V$7,COUNTIF($L$8:$L40,リスト!$V$7),IF($L40=リスト!$V$8,COUNTIF($L$8:$L40,リスト!$V$8),IF($L40=リスト!$V$9,COUNTIF($L$8:$L40,リスト!$V$9),IF($L40=リスト!$V$10,COUNTIF($L$8:$L40,リスト!$V$10),IF($L40=リスト!$V$11,COUNTIF($L$8:$L40,リスト!$V$11),IF($L40=リスト!$V$12,COUNTIF($L$8:$L40,リスト!$V$12),IF($L40=リスト!$V$13,COUNTIF($L$8:$L40,リスト!$V$13),IF($L40=リスト!$V$14,COUNTIF($L$8:$L40,リスト!$V$14),IF($L40=リスト!$V$15,COUNTIF($L$8:$L40,リスト!$V$15),IF($L40=リスト!$V$16,COUNTIF($L$8:$L40,リスト!$V$16),IF($L40=リスト!$V$17,COUNTIF($L$8:$L40,リスト!$V$17),"")))))))))))))))),"")</f>
        <v/>
      </c>
    </row>
    <row r="41" spans="1:30" s="15" customFormat="1" ht="33" customHeight="1" x14ac:dyDescent="0.55000000000000004">
      <c r="A41" s="22">
        <v>34</v>
      </c>
      <c r="B41" s="31"/>
      <c r="C41" s="31"/>
      <c r="D41" s="32"/>
      <c r="E41" s="32"/>
      <c r="F41" s="22">
        <f>IF($D41&gt;3,IF($I$3=リスト!$A$3,"附属高松",IF($I$3=リスト!$A$75,"附属坂出",$I$3)),)</f>
        <v>0</v>
      </c>
      <c r="G41" s="33"/>
      <c r="H41" s="32"/>
      <c r="I41" s="33"/>
      <c r="J41" s="32"/>
      <c r="K41" s="33"/>
      <c r="L41" s="32"/>
      <c r="M41" s="33"/>
      <c r="N41" s="15" t="str">
        <f t="shared" si="0"/>
        <v/>
      </c>
      <c r="O41" s="15" t="str">
        <f t="shared" si="0"/>
        <v/>
      </c>
      <c r="AC41" s="15" t="str">
        <f>IF($E41="男",IF($L41=リスト!$V$2,COUNTIF($L$8:$L41,リスト!$V$2),IF($L41=リスト!$V$3,COUNTIF($L$8:$L41,リスト!$V$3),IF($L41=リスト!$V$4,COUNTIF($L$8:$L41,リスト!$V$4),IF($L41=リスト!$V$5,COUNTIF($L$8:$L41,リスト!$V$5),IF($L41=リスト!$V$6,COUNTIF($L$8:$L41,リスト!$V$6),IF($L41=リスト!$V$7,COUNTIF($L$8:$L41,リスト!$V$7),IF($L41=リスト!$V$8,COUNTIF($L$8:$L41,リスト!$V$8),IF($L41=リスト!$V$9,COUNTIF($L$8:$L41,リスト!$V$9),IF($L41=リスト!$V$10,COUNTIF($L$8:$L41,リスト!$V$10),IF($L41=リスト!$V$11,COUNTIF($L$8:$L41,リスト!$V$11),IF($L41=リスト!$V$12,COUNTIF($L$8:$L41,リスト!$V$12),IF($L41=リスト!$V$13,COUNTIF($L$8:$L41,リスト!$V$13),IF($L41=リスト!$V$14,COUNTIF($L$8:$L41,リスト!$V$14),IF($L41=リスト!$V$15,COUNTIF($L$8:$L41,リスト!$V$15),IF($L41=リスト!$V$16,COUNTIF($L$8:$L41,リスト!$V$16),IF($L41=リスト!$V$17,COUNTIF($L$8:$L41,リスト!$V$17),"")))))))))))))))),"")</f>
        <v/>
      </c>
      <c r="AD41" s="15" t="str">
        <f>IF($E41="女",IF($L41=リスト!$V$2,COUNTIF($L$8:$L41,リスト!$V$2),IF($L41=リスト!$V$3,COUNTIF($L$8:$L41,リスト!$V$3),IF($L41=リスト!$V$4,COUNTIF($L$8:$L41,リスト!$V$4),IF($L41=リスト!$V$5,COUNTIF($L$8:$L41,リスト!$V$5),IF($L41=リスト!$V$6,COUNTIF($L$8:$L41,リスト!$V$6),IF($L41=リスト!$V$7,COUNTIF($L$8:$L41,リスト!$V$7),IF($L41=リスト!$V$8,COUNTIF($L$8:$L41,リスト!$V$8),IF($L41=リスト!$V$9,COUNTIF($L$8:$L41,リスト!$V$9),IF($L41=リスト!$V$10,COUNTIF($L$8:$L41,リスト!$V$10),IF($L41=リスト!$V$11,COUNTIF($L$8:$L41,リスト!$V$11),IF($L41=リスト!$V$12,COUNTIF($L$8:$L41,リスト!$V$12),IF($L41=リスト!$V$13,COUNTIF($L$8:$L41,リスト!$V$13),IF($L41=リスト!$V$14,COUNTIF($L$8:$L41,リスト!$V$14),IF($L41=リスト!$V$15,COUNTIF($L$8:$L41,リスト!$V$15),IF($L41=リスト!$V$16,COUNTIF($L$8:$L41,リスト!$V$16),IF($L41=リスト!$V$17,COUNTIF($L$8:$L41,リスト!$V$17),"")))))))))))))))),"")</f>
        <v/>
      </c>
    </row>
    <row r="42" spans="1:30" s="15" customFormat="1" ht="33" customHeight="1" x14ac:dyDescent="0.55000000000000004">
      <c r="A42" s="22">
        <v>35</v>
      </c>
      <c r="B42" s="31"/>
      <c r="C42" s="31"/>
      <c r="D42" s="32"/>
      <c r="E42" s="32"/>
      <c r="F42" s="22">
        <f>IF($D42&gt;3,IF($I$3=リスト!$A$3,"附属高松",IF($I$3=リスト!$A$75,"附属坂出",$I$3)),)</f>
        <v>0</v>
      </c>
      <c r="G42" s="33"/>
      <c r="H42" s="32"/>
      <c r="I42" s="33"/>
      <c r="J42" s="32"/>
      <c r="K42" s="33"/>
      <c r="L42" s="32"/>
      <c r="M42" s="33"/>
      <c r="N42" s="15" t="str">
        <f t="shared" si="0"/>
        <v/>
      </c>
      <c r="O42" s="15" t="str">
        <f t="shared" si="0"/>
        <v/>
      </c>
      <c r="AC42" s="15" t="str">
        <f>IF($E42="男",IF($L42=リスト!$V$2,COUNTIF($L$8:$L42,リスト!$V$2),IF($L42=リスト!$V$3,COUNTIF($L$8:$L42,リスト!$V$3),IF($L42=リスト!$V$4,COUNTIF($L$8:$L42,リスト!$V$4),IF($L42=リスト!$V$5,COUNTIF($L$8:$L42,リスト!$V$5),IF($L42=リスト!$V$6,COUNTIF($L$8:$L42,リスト!$V$6),IF($L42=リスト!$V$7,COUNTIF($L$8:$L42,リスト!$V$7),IF($L42=リスト!$V$8,COUNTIF($L$8:$L42,リスト!$V$8),IF($L42=リスト!$V$9,COUNTIF($L$8:$L42,リスト!$V$9),IF($L42=リスト!$V$10,COUNTIF($L$8:$L42,リスト!$V$10),IF($L42=リスト!$V$11,COUNTIF($L$8:$L42,リスト!$V$11),IF($L42=リスト!$V$12,COUNTIF($L$8:$L42,リスト!$V$12),IF($L42=リスト!$V$13,COUNTIF($L$8:$L42,リスト!$V$13),IF($L42=リスト!$V$14,COUNTIF($L$8:$L42,リスト!$V$14),IF($L42=リスト!$V$15,COUNTIF($L$8:$L42,リスト!$V$15),IF($L42=リスト!$V$16,COUNTIF($L$8:$L42,リスト!$V$16),IF($L42=リスト!$V$17,COUNTIF($L$8:$L42,リスト!$V$17),"")))))))))))))))),"")</f>
        <v/>
      </c>
      <c r="AD42" s="15" t="str">
        <f>IF($E42="女",IF($L42=リスト!$V$2,COUNTIF($L$8:$L42,リスト!$V$2),IF($L42=リスト!$V$3,COUNTIF($L$8:$L42,リスト!$V$3),IF($L42=リスト!$V$4,COUNTIF($L$8:$L42,リスト!$V$4),IF($L42=リスト!$V$5,COUNTIF($L$8:$L42,リスト!$V$5),IF($L42=リスト!$V$6,COUNTIF($L$8:$L42,リスト!$V$6),IF($L42=リスト!$V$7,COUNTIF($L$8:$L42,リスト!$V$7),IF($L42=リスト!$V$8,COUNTIF($L$8:$L42,リスト!$V$8),IF($L42=リスト!$V$9,COUNTIF($L$8:$L42,リスト!$V$9),IF($L42=リスト!$V$10,COUNTIF($L$8:$L42,リスト!$V$10),IF($L42=リスト!$V$11,COUNTIF($L$8:$L42,リスト!$V$11),IF($L42=リスト!$V$12,COUNTIF($L$8:$L42,リスト!$V$12),IF($L42=リスト!$V$13,COUNTIF($L$8:$L42,リスト!$V$13),IF($L42=リスト!$V$14,COUNTIF($L$8:$L42,リスト!$V$14),IF($L42=リスト!$V$15,COUNTIF($L$8:$L42,リスト!$V$15),IF($L42=リスト!$V$16,COUNTIF($L$8:$L42,リスト!$V$16),IF($L42=リスト!$V$17,COUNTIF($L$8:$L42,リスト!$V$17),"")))))))))))))))),"")</f>
        <v/>
      </c>
    </row>
    <row r="43" spans="1:30" s="15" customFormat="1" ht="33" customHeight="1" x14ac:dyDescent="0.55000000000000004">
      <c r="A43" s="22">
        <v>36</v>
      </c>
      <c r="B43" s="31"/>
      <c r="C43" s="31"/>
      <c r="D43" s="32"/>
      <c r="E43" s="32"/>
      <c r="F43" s="22">
        <f>IF($D43&gt;3,IF($I$3=リスト!$A$3,"附属高松",IF($I$3=リスト!$A$75,"附属坂出",$I$3)),)</f>
        <v>0</v>
      </c>
      <c r="G43" s="33"/>
      <c r="H43" s="32"/>
      <c r="I43" s="33"/>
      <c r="J43" s="32"/>
      <c r="K43" s="33"/>
      <c r="L43" s="32"/>
      <c r="M43" s="33"/>
      <c r="N43" s="15" t="str">
        <f t="shared" si="0"/>
        <v/>
      </c>
      <c r="O43" s="15" t="str">
        <f t="shared" si="0"/>
        <v/>
      </c>
      <c r="AC43" s="15" t="str">
        <f>IF($E43="男",IF($L43=リスト!$V$2,COUNTIF($L$8:$L43,リスト!$V$2),IF($L43=リスト!$V$3,COUNTIF($L$8:$L43,リスト!$V$3),IF($L43=リスト!$V$4,COUNTIF($L$8:$L43,リスト!$V$4),IF($L43=リスト!$V$5,COUNTIF($L$8:$L43,リスト!$V$5),IF($L43=リスト!$V$6,COUNTIF($L$8:$L43,リスト!$V$6),IF($L43=リスト!$V$7,COUNTIF($L$8:$L43,リスト!$V$7),IF($L43=リスト!$V$8,COUNTIF($L$8:$L43,リスト!$V$8),IF($L43=リスト!$V$9,COUNTIF($L$8:$L43,リスト!$V$9),IF($L43=リスト!$V$10,COUNTIF($L$8:$L43,リスト!$V$10),IF($L43=リスト!$V$11,COUNTIF($L$8:$L43,リスト!$V$11),IF($L43=リスト!$V$12,COUNTIF($L$8:$L43,リスト!$V$12),IF($L43=リスト!$V$13,COUNTIF($L$8:$L43,リスト!$V$13),IF($L43=リスト!$V$14,COUNTIF($L$8:$L43,リスト!$V$14),IF($L43=リスト!$V$15,COUNTIF($L$8:$L43,リスト!$V$15),IF($L43=リスト!$V$16,COUNTIF($L$8:$L43,リスト!$V$16),IF($L43=リスト!$V$17,COUNTIF($L$8:$L43,リスト!$V$17),"")))))))))))))))),"")</f>
        <v/>
      </c>
      <c r="AD43" s="15" t="str">
        <f>IF($E43="女",IF($L43=リスト!$V$2,COUNTIF($L$8:$L43,リスト!$V$2),IF($L43=リスト!$V$3,COUNTIF($L$8:$L43,リスト!$V$3),IF($L43=リスト!$V$4,COUNTIF($L$8:$L43,リスト!$V$4),IF($L43=リスト!$V$5,COUNTIF($L$8:$L43,リスト!$V$5),IF($L43=リスト!$V$6,COUNTIF($L$8:$L43,リスト!$V$6),IF($L43=リスト!$V$7,COUNTIF($L$8:$L43,リスト!$V$7),IF($L43=リスト!$V$8,COUNTIF($L$8:$L43,リスト!$V$8),IF($L43=リスト!$V$9,COUNTIF($L$8:$L43,リスト!$V$9),IF($L43=リスト!$V$10,COUNTIF($L$8:$L43,リスト!$V$10),IF($L43=リスト!$V$11,COUNTIF($L$8:$L43,リスト!$V$11),IF($L43=リスト!$V$12,COUNTIF($L$8:$L43,リスト!$V$12),IF($L43=リスト!$V$13,COUNTIF($L$8:$L43,リスト!$V$13),IF($L43=リスト!$V$14,COUNTIF($L$8:$L43,リスト!$V$14),IF($L43=リスト!$V$15,COUNTIF($L$8:$L43,リスト!$V$15),IF($L43=リスト!$V$16,COUNTIF($L$8:$L43,リスト!$V$16),IF($L43=リスト!$V$17,COUNTIF($L$8:$L43,リスト!$V$17),"")))))))))))))))),"")</f>
        <v/>
      </c>
    </row>
    <row r="44" spans="1:30" s="15" customFormat="1" ht="33" customHeight="1" x14ac:dyDescent="0.55000000000000004">
      <c r="A44" s="22">
        <v>37</v>
      </c>
      <c r="B44" s="31"/>
      <c r="C44" s="31"/>
      <c r="D44" s="32"/>
      <c r="E44" s="32"/>
      <c r="F44" s="22">
        <f>IF($D44&gt;3,IF($I$3=リスト!$A$3,"附属高松",IF($I$3=リスト!$A$75,"附属坂出",$I$3)),)</f>
        <v>0</v>
      </c>
      <c r="G44" s="33"/>
      <c r="H44" s="32"/>
      <c r="I44" s="33"/>
      <c r="J44" s="32"/>
      <c r="K44" s="33"/>
      <c r="L44" s="32"/>
      <c r="M44" s="33"/>
      <c r="N44" s="15" t="str">
        <f t="shared" si="0"/>
        <v/>
      </c>
      <c r="O44" s="15" t="str">
        <f t="shared" si="0"/>
        <v/>
      </c>
      <c r="AC44" s="15" t="str">
        <f>IF($E44="男",IF($L44=リスト!$V$2,COUNTIF($L$8:$L44,リスト!$V$2),IF($L44=リスト!$V$3,COUNTIF($L$8:$L44,リスト!$V$3),IF($L44=リスト!$V$4,COUNTIF($L$8:$L44,リスト!$V$4),IF($L44=リスト!$V$5,COUNTIF($L$8:$L44,リスト!$V$5),IF($L44=リスト!$V$6,COUNTIF($L$8:$L44,リスト!$V$6),IF($L44=リスト!$V$7,COUNTIF($L$8:$L44,リスト!$V$7),IF($L44=リスト!$V$8,COUNTIF($L$8:$L44,リスト!$V$8),IF($L44=リスト!$V$9,COUNTIF($L$8:$L44,リスト!$V$9),IF($L44=リスト!$V$10,COUNTIF($L$8:$L44,リスト!$V$10),IF($L44=リスト!$V$11,COUNTIF($L$8:$L44,リスト!$V$11),IF($L44=リスト!$V$12,COUNTIF($L$8:$L44,リスト!$V$12),IF($L44=リスト!$V$13,COUNTIF($L$8:$L44,リスト!$V$13),IF($L44=リスト!$V$14,COUNTIF($L$8:$L44,リスト!$V$14),IF($L44=リスト!$V$15,COUNTIF($L$8:$L44,リスト!$V$15),IF($L44=リスト!$V$16,COUNTIF($L$8:$L44,リスト!$V$16),IF($L44=リスト!$V$17,COUNTIF($L$8:$L44,リスト!$V$17),"")))))))))))))))),"")</f>
        <v/>
      </c>
      <c r="AD44" s="15" t="str">
        <f>IF($E44="女",IF($L44=リスト!$V$2,COUNTIF($L$8:$L44,リスト!$V$2),IF($L44=リスト!$V$3,COUNTIF($L$8:$L44,リスト!$V$3),IF($L44=リスト!$V$4,COUNTIF($L$8:$L44,リスト!$V$4),IF($L44=リスト!$V$5,COUNTIF($L$8:$L44,リスト!$V$5),IF($L44=リスト!$V$6,COUNTIF($L$8:$L44,リスト!$V$6),IF($L44=リスト!$V$7,COUNTIF($L$8:$L44,リスト!$V$7),IF($L44=リスト!$V$8,COUNTIF($L$8:$L44,リスト!$V$8),IF($L44=リスト!$V$9,COUNTIF($L$8:$L44,リスト!$V$9),IF($L44=リスト!$V$10,COUNTIF($L$8:$L44,リスト!$V$10),IF($L44=リスト!$V$11,COUNTIF($L$8:$L44,リスト!$V$11),IF($L44=リスト!$V$12,COUNTIF($L$8:$L44,リスト!$V$12),IF($L44=リスト!$V$13,COUNTIF($L$8:$L44,リスト!$V$13),IF($L44=リスト!$V$14,COUNTIF($L$8:$L44,リスト!$V$14),IF($L44=リスト!$V$15,COUNTIF($L$8:$L44,リスト!$V$15),IF($L44=リスト!$V$16,COUNTIF($L$8:$L44,リスト!$V$16),IF($L44=リスト!$V$17,COUNTIF($L$8:$L44,リスト!$V$17),"")))))))))))))))),"")</f>
        <v/>
      </c>
    </row>
    <row r="45" spans="1:30" s="15" customFormat="1" ht="33" customHeight="1" x14ac:dyDescent="0.55000000000000004">
      <c r="A45" s="22">
        <v>38</v>
      </c>
      <c r="B45" s="31"/>
      <c r="C45" s="31"/>
      <c r="D45" s="32"/>
      <c r="E45" s="32"/>
      <c r="F45" s="22">
        <f>IF($D45&gt;3,IF($I$3=リスト!$A$3,"附属高松",IF($I$3=リスト!$A$75,"附属坂出",$I$3)),)</f>
        <v>0</v>
      </c>
      <c r="G45" s="33"/>
      <c r="H45" s="32"/>
      <c r="I45" s="33"/>
      <c r="J45" s="32"/>
      <c r="K45" s="33"/>
      <c r="L45" s="32"/>
      <c r="M45" s="33"/>
      <c r="N45" s="15" t="str">
        <f t="shared" si="0"/>
        <v/>
      </c>
      <c r="O45" s="15" t="str">
        <f t="shared" si="0"/>
        <v/>
      </c>
      <c r="AC45" s="15" t="str">
        <f>IF($E45="男",IF($L45=リスト!$V$2,COUNTIF($L$8:$L45,リスト!$V$2),IF($L45=リスト!$V$3,COUNTIF($L$8:$L45,リスト!$V$3),IF($L45=リスト!$V$4,COUNTIF($L$8:$L45,リスト!$V$4),IF($L45=リスト!$V$5,COUNTIF($L$8:$L45,リスト!$V$5),IF($L45=リスト!$V$6,COUNTIF($L$8:$L45,リスト!$V$6),IF($L45=リスト!$V$7,COUNTIF($L$8:$L45,リスト!$V$7),IF($L45=リスト!$V$8,COUNTIF($L$8:$L45,リスト!$V$8),IF($L45=リスト!$V$9,COUNTIF($L$8:$L45,リスト!$V$9),IF($L45=リスト!$V$10,COUNTIF($L$8:$L45,リスト!$V$10),IF($L45=リスト!$V$11,COUNTIF($L$8:$L45,リスト!$V$11),IF($L45=リスト!$V$12,COUNTIF($L$8:$L45,リスト!$V$12),IF($L45=リスト!$V$13,COUNTIF($L$8:$L45,リスト!$V$13),IF($L45=リスト!$V$14,COUNTIF($L$8:$L45,リスト!$V$14),IF($L45=リスト!$V$15,COUNTIF($L$8:$L45,リスト!$V$15),IF($L45=リスト!$V$16,COUNTIF($L$8:$L45,リスト!$V$16),IF($L45=リスト!$V$17,COUNTIF($L$8:$L45,リスト!$V$17),"")))))))))))))))),"")</f>
        <v/>
      </c>
      <c r="AD45" s="15" t="str">
        <f>IF($E45="女",IF($L45=リスト!$V$2,COUNTIF($L$8:$L45,リスト!$V$2),IF($L45=リスト!$V$3,COUNTIF($L$8:$L45,リスト!$V$3),IF($L45=リスト!$V$4,COUNTIF($L$8:$L45,リスト!$V$4),IF($L45=リスト!$V$5,COUNTIF($L$8:$L45,リスト!$V$5),IF($L45=リスト!$V$6,COUNTIF($L$8:$L45,リスト!$V$6),IF($L45=リスト!$V$7,COUNTIF($L$8:$L45,リスト!$V$7),IF($L45=リスト!$V$8,COUNTIF($L$8:$L45,リスト!$V$8),IF($L45=リスト!$V$9,COUNTIF($L$8:$L45,リスト!$V$9),IF($L45=リスト!$V$10,COUNTIF($L$8:$L45,リスト!$V$10),IF($L45=リスト!$V$11,COUNTIF($L$8:$L45,リスト!$V$11),IF($L45=リスト!$V$12,COUNTIF($L$8:$L45,リスト!$V$12),IF($L45=リスト!$V$13,COUNTIF($L$8:$L45,リスト!$V$13),IF($L45=リスト!$V$14,COUNTIF($L$8:$L45,リスト!$V$14),IF($L45=リスト!$V$15,COUNTIF($L$8:$L45,リスト!$V$15),IF($L45=リスト!$V$16,COUNTIF($L$8:$L45,リスト!$V$16),IF($L45=リスト!$V$17,COUNTIF($L$8:$L45,リスト!$V$17),"")))))))))))))))),"")</f>
        <v/>
      </c>
    </row>
    <row r="46" spans="1:30" s="15" customFormat="1" ht="33" customHeight="1" x14ac:dyDescent="0.55000000000000004">
      <c r="A46" s="22">
        <v>39</v>
      </c>
      <c r="B46" s="31"/>
      <c r="C46" s="31"/>
      <c r="D46" s="32"/>
      <c r="E46" s="32"/>
      <c r="F46" s="22">
        <f>IF($D46&gt;3,IF($I$3=リスト!$A$3,"附属高松",IF($I$3=リスト!$A$75,"附属坂出",$I$3)),)</f>
        <v>0</v>
      </c>
      <c r="G46" s="33"/>
      <c r="H46" s="32"/>
      <c r="I46" s="33"/>
      <c r="J46" s="32"/>
      <c r="K46" s="33"/>
      <c r="L46" s="32"/>
      <c r="M46" s="33"/>
      <c r="N46" s="15" t="str">
        <f t="shared" si="0"/>
        <v/>
      </c>
      <c r="O46" s="15" t="str">
        <f t="shared" si="0"/>
        <v/>
      </c>
      <c r="AC46" s="15" t="str">
        <f>IF($E46="男",IF($L46=リスト!$V$2,COUNTIF($L$8:$L46,リスト!$V$2),IF($L46=リスト!$V$3,COUNTIF($L$8:$L46,リスト!$V$3),IF($L46=リスト!$V$4,COUNTIF($L$8:$L46,リスト!$V$4),IF($L46=リスト!$V$5,COUNTIF($L$8:$L46,リスト!$V$5),IF($L46=リスト!$V$6,COUNTIF($L$8:$L46,リスト!$V$6),IF($L46=リスト!$V$7,COUNTIF($L$8:$L46,リスト!$V$7),IF($L46=リスト!$V$8,COUNTIF($L$8:$L46,リスト!$V$8),IF($L46=リスト!$V$9,COUNTIF($L$8:$L46,リスト!$V$9),IF($L46=リスト!$V$10,COUNTIF($L$8:$L46,リスト!$V$10),IF($L46=リスト!$V$11,COUNTIF($L$8:$L46,リスト!$V$11),IF($L46=リスト!$V$12,COUNTIF($L$8:$L46,リスト!$V$12),IF($L46=リスト!$V$13,COUNTIF($L$8:$L46,リスト!$V$13),IF($L46=リスト!$V$14,COUNTIF($L$8:$L46,リスト!$V$14),IF($L46=リスト!$V$15,COUNTIF($L$8:$L46,リスト!$V$15),IF($L46=リスト!$V$16,COUNTIF($L$8:$L46,リスト!$V$16),IF($L46=リスト!$V$17,COUNTIF($L$8:$L46,リスト!$V$17),"")))))))))))))))),"")</f>
        <v/>
      </c>
      <c r="AD46" s="15" t="str">
        <f>IF($E46="女",IF($L46=リスト!$V$2,COUNTIF($L$8:$L46,リスト!$V$2),IF($L46=リスト!$V$3,COUNTIF($L$8:$L46,リスト!$V$3),IF($L46=リスト!$V$4,COUNTIF($L$8:$L46,リスト!$V$4),IF($L46=リスト!$V$5,COUNTIF($L$8:$L46,リスト!$V$5),IF($L46=リスト!$V$6,COUNTIF($L$8:$L46,リスト!$V$6),IF($L46=リスト!$V$7,COUNTIF($L$8:$L46,リスト!$V$7),IF($L46=リスト!$V$8,COUNTIF($L$8:$L46,リスト!$V$8),IF($L46=リスト!$V$9,COUNTIF($L$8:$L46,リスト!$V$9),IF($L46=リスト!$V$10,COUNTIF($L$8:$L46,リスト!$V$10),IF($L46=リスト!$V$11,COUNTIF($L$8:$L46,リスト!$V$11),IF($L46=リスト!$V$12,COUNTIF($L$8:$L46,リスト!$V$12),IF($L46=リスト!$V$13,COUNTIF($L$8:$L46,リスト!$V$13),IF($L46=リスト!$V$14,COUNTIF($L$8:$L46,リスト!$V$14),IF($L46=リスト!$V$15,COUNTIF($L$8:$L46,リスト!$V$15),IF($L46=リスト!$V$16,COUNTIF($L$8:$L46,リスト!$V$16),IF($L46=リスト!$V$17,COUNTIF($L$8:$L46,リスト!$V$17),"")))))))))))))))),"")</f>
        <v/>
      </c>
    </row>
    <row r="47" spans="1:30" s="15" customFormat="1" ht="33" customHeight="1" x14ac:dyDescent="0.55000000000000004">
      <c r="A47" s="22">
        <v>40</v>
      </c>
      <c r="B47" s="31"/>
      <c r="C47" s="31"/>
      <c r="D47" s="32"/>
      <c r="E47" s="32"/>
      <c r="F47" s="22">
        <f>IF($D47&gt;3,IF($I$3=リスト!$A$3,"附属高松",IF($I$3=リスト!$A$75,"附属坂出",$I$3)),)</f>
        <v>0</v>
      </c>
      <c r="G47" s="33"/>
      <c r="H47" s="32"/>
      <c r="I47" s="33"/>
      <c r="J47" s="32"/>
      <c r="K47" s="33"/>
      <c r="L47" s="32"/>
      <c r="M47" s="33"/>
      <c r="N47" s="15" t="str">
        <f t="shared" si="0"/>
        <v/>
      </c>
      <c r="O47" s="15" t="str">
        <f t="shared" si="0"/>
        <v/>
      </c>
      <c r="AC47" s="15" t="str">
        <f>IF($E47="男",IF($L47=リスト!$V$2,COUNTIF($L$8:$L47,リスト!$V$2),IF($L47=リスト!$V$3,COUNTIF($L$8:$L47,リスト!$V$3),IF($L47=リスト!$V$4,COUNTIF($L$8:$L47,リスト!$V$4),IF($L47=リスト!$V$5,COUNTIF($L$8:$L47,リスト!$V$5),IF($L47=リスト!$V$6,COUNTIF($L$8:$L47,リスト!$V$6),IF($L47=リスト!$V$7,COUNTIF($L$8:$L47,リスト!$V$7),IF($L47=リスト!$V$8,COUNTIF($L$8:$L47,リスト!$V$8),IF($L47=リスト!$V$9,COUNTIF($L$8:$L47,リスト!$V$9),IF($L47=リスト!$V$10,COUNTIF($L$8:$L47,リスト!$V$10),IF($L47=リスト!$V$11,COUNTIF($L$8:$L47,リスト!$V$11),IF($L47=リスト!$V$12,COUNTIF($L$8:$L47,リスト!$V$12),IF($L47=リスト!$V$13,COUNTIF($L$8:$L47,リスト!$V$13),IF($L47=リスト!$V$14,COUNTIF($L$8:$L47,リスト!$V$14),IF($L47=リスト!$V$15,COUNTIF($L$8:$L47,リスト!$V$15),IF($L47=リスト!$V$16,COUNTIF($L$8:$L47,リスト!$V$16),IF($L47=リスト!$V$17,COUNTIF($L$8:$L47,リスト!$V$17),"")))))))))))))))),"")</f>
        <v/>
      </c>
      <c r="AD47" s="15" t="str">
        <f>IF($E47="女",IF($L47=リスト!$V$2,COUNTIF($L$8:$L47,リスト!$V$2),IF($L47=リスト!$V$3,COUNTIF($L$8:$L47,リスト!$V$3),IF($L47=リスト!$V$4,COUNTIF($L$8:$L47,リスト!$V$4),IF($L47=リスト!$V$5,COUNTIF($L$8:$L47,リスト!$V$5),IF($L47=リスト!$V$6,COUNTIF($L$8:$L47,リスト!$V$6),IF($L47=リスト!$V$7,COUNTIF($L$8:$L47,リスト!$V$7),IF($L47=リスト!$V$8,COUNTIF($L$8:$L47,リスト!$V$8),IF($L47=リスト!$V$9,COUNTIF($L$8:$L47,リスト!$V$9),IF($L47=リスト!$V$10,COUNTIF($L$8:$L47,リスト!$V$10),IF($L47=リスト!$V$11,COUNTIF($L$8:$L47,リスト!$V$11),IF($L47=リスト!$V$12,COUNTIF($L$8:$L47,リスト!$V$12),IF($L47=リスト!$V$13,COUNTIF($L$8:$L47,リスト!$V$13),IF($L47=リスト!$V$14,COUNTIF($L$8:$L47,リスト!$V$14),IF($L47=リスト!$V$15,COUNTIF($L$8:$L47,リスト!$V$15),IF($L47=リスト!$V$16,COUNTIF($L$8:$L47,リスト!$V$16),IF($L47=リスト!$V$17,COUNTIF($L$8:$L47,リスト!$V$17),"")))))))))))))))),"")</f>
        <v/>
      </c>
    </row>
    <row r="48" spans="1:30" ht="5.15" customHeight="1" x14ac:dyDescent="0.55000000000000004">
      <c r="AC48" s="15" t="str">
        <f>IF($E48="男",IF($L48=リスト!$V$2,COUNTIF($L$8:$L48,リスト!$V$2),IF($L48=リスト!$V$3,COUNTIF($L$8:$L48,リスト!$V$3),IF($L48=リスト!$V$4,COUNTIF($L$8:$L48,リスト!$V$4),IF($L48=リスト!$V$5,COUNTIF($L$8:$L48,リスト!$V$5),IF($L48=リスト!$V$6,COUNTIF($L$8:$L48,リスト!$V$6),IF($L48=リスト!$V$7,COUNTIF($L$8:$L48,リスト!$V$7),IF($L48=リスト!$V$8,COUNTIF($L$8:$L48,リスト!$V$8),IF($L48=リスト!$V$9,COUNTIF($L$8:$L48,リスト!$V$9),IF($L48=リスト!$V$10,COUNTIF($L$8:$L48,リスト!$V$10),IF($L48=リスト!$V$11,COUNTIF($L$8:$L48,リスト!$V$11),IF($L48=リスト!$V$12,COUNTIF($L$8:$L48,リスト!$V$12),IF($L48=リスト!$V$13,COUNTIF($L$8:$L48,リスト!$V$13),IF($L48=リスト!$V$14,COUNTIF($L$8:$L48,リスト!$V$14),IF($L48=リスト!$V$15,COUNTIF($L$8:$L48,リスト!$V$15),IF($L48=リスト!$V$16,COUNTIF($L$8:$L48,リスト!$V$16),IF($L48=リスト!$V$17,COUNTIF($L$8:$L48,リスト!$V$17),"")))))))))))))))),"")</f>
        <v/>
      </c>
      <c r="AD48" s="15" t="str">
        <f>IF($E48="女",IF($L48=リスト!$V$2,COUNTIF($L$8:$L48,リスト!$V$2),IF($L48=リスト!$V$3,COUNTIF($L$8:$L48,リスト!$V$3),IF($L48=リスト!$V$4,COUNTIF($L$8:$L48,リスト!$V$4),IF($L48=リスト!$V$5,COUNTIF($L$8:$L48,リスト!$V$5),IF($L48=リスト!$V$6,COUNTIF($L$8:$L48,リスト!$V$6),IF($L48=リスト!$V$7,COUNTIF($L$8:$L48,リスト!$V$7),IF($L48=リスト!$V$8,COUNTIF($L$8:$L48,リスト!$V$8),IF($L48=リスト!$V$9,COUNTIF($L$8:$L48,リスト!$V$9),IF($L48=リスト!$V$10,COUNTIF($L$8:$L48,リスト!$V$10),IF($L48=リスト!$V$11,COUNTIF($L$8:$L48,リスト!$V$11),IF($L48=リスト!$V$12,COUNTIF($L$8:$L48,リスト!$V$12),IF($L48=リスト!$V$13,COUNTIF($L$8:$L48,リスト!$V$13),IF($L48=リスト!$V$14,COUNTIF($L$8:$L48,リスト!$V$14),IF($L48=リスト!$V$15,COUNTIF($L$8:$L48,リスト!$V$15),IF($L48=リスト!$V$16,COUNTIF($L$8:$L48,リスト!$V$16),IF($L48=リスト!$V$17,COUNTIF($L$8:$L48,リスト!$V$17),"")))))))))))))))),"")</f>
        <v/>
      </c>
    </row>
    <row r="49" spans="2:13" ht="30" customHeight="1" x14ac:dyDescent="0.55000000000000004">
      <c r="B49" s="14"/>
      <c r="C49" s="71" t="s">
        <v>1119</v>
      </c>
      <c r="D49" s="71"/>
      <c r="E49" s="71" t="s">
        <v>1120</v>
      </c>
      <c r="F49" s="71"/>
      <c r="G49" s="14" t="s">
        <v>1122</v>
      </c>
      <c r="H49" s="15"/>
      <c r="J49" s="72" t="s">
        <v>1127</v>
      </c>
      <c r="K49" s="73"/>
      <c r="L49" s="73"/>
      <c r="M49" s="74"/>
    </row>
    <row r="50" spans="2:13" ht="30" customHeight="1" x14ac:dyDescent="0.55000000000000004">
      <c r="B50" s="14" t="s">
        <v>1121</v>
      </c>
      <c r="C50" s="75"/>
      <c r="D50" s="75"/>
      <c r="E50" s="75"/>
      <c r="F50" s="75"/>
      <c r="G50" s="16">
        <f>C50+E50</f>
        <v>0</v>
      </c>
      <c r="H50" s="17"/>
      <c r="J50" s="72"/>
      <c r="K50" s="73"/>
      <c r="L50" s="73"/>
      <c r="M50" s="74"/>
    </row>
    <row r="51" spans="2:13" ht="30" customHeight="1" x14ac:dyDescent="0.55000000000000004">
      <c r="B51" s="14" t="s">
        <v>1138</v>
      </c>
      <c r="C51" s="59"/>
      <c r="D51" s="59"/>
      <c r="E51" s="59"/>
      <c r="F51" s="59"/>
      <c r="G51" s="59"/>
      <c r="H51" s="15"/>
      <c r="J51" s="60"/>
      <c r="K51" s="61"/>
      <c r="L51" s="61"/>
      <c r="M51" s="62"/>
    </row>
    <row r="52" spans="2:13" ht="30" customHeight="1" x14ac:dyDescent="0.55000000000000004">
      <c r="B52" s="13"/>
      <c r="C52" s="13"/>
      <c r="D52" s="13"/>
      <c r="E52" s="13"/>
      <c r="F52" s="13"/>
      <c r="G52" s="13"/>
      <c r="H52" s="15"/>
      <c r="J52" s="60"/>
      <c r="K52" s="61"/>
      <c r="L52" s="61"/>
      <c r="M52" s="62"/>
    </row>
    <row r="53" spans="2:13" ht="30" customHeight="1" x14ac:dyDescent="0.55000000000000004">
      <c r="B53" s="13" t="s">
        <v>1123</v>
      </c>
      <c r="C53" s="18">
        <f>G50</f>
        <v>0</v>
      </c>
      <c r="D53" s="63" t="s">
        <v>1124</v>
      </c>
      <c r="E53" s="63"/>
      <c r="F53" s="19">
        <v>800</v>
      </c>
      <c r="G53" s="19" t="s">
        <v>1125</v>
      </c>
      <c r="H53" s="19">
        <f>C53*F53</f>
        <v>0</v>
      </c>
      <c r="J53" s="60"/>
      <c r="K53" s="61"/>
      <c r="L53" s="61"/>
      <c r="M53" s="62"/>
    </row>
    <row r="54" spans="2:13" ht="30" customHeight="1" thickBot="1" x14ac:dyDescent="0.6">
      <c r="B54" s="13" t="s">
        <v>1138</v>
      </c>
      <c r="C54" s="20">
        <f>C51</f>
        <v>0</v>
      </c>
      <c r="D54" s="63" t="s">
        <v>1124</v>
      </c>
      <c r="E54" s="63"/>
      <c r="F54" s="19">
        <v>2000</v>
      </c>
      <c r="G54" s="19" t="s">
        <v>1125</v>
      </c>
      <c r="H54" s="19">
        <f>C54*F54</f>
        <v>0</v>
      </c>
      <c r="J54" s="60"/>
      <c r="K54" s="61"/>
      <c r="L54" s="61"/>
      <c r="M54" s="62"/>
    </row>
    <row r="55" spans="2:13" ht="30" customHeight="1" x14ac:dyDescent="0.55000000000000004">
      <c r="B55" s="64" t="s">
        <v>1126</v>
      </c>
      <c r="C55" s="64"/>
      <c r="D55" s="64"/>
      <c r="E55" s="64"/>
      <c r="F55" s="64"/>
      <c r="G55" s="64"/>
      <c r="H55" s="21">
        <f>H53+H54</f>
        <v>0</v>
      </c>
      <c r="J55" s="60"/>
      <c r="K55" s="61"/>
      <c r="L55" s="61"/>
      <c r="M55" s="62"/>
    </row>
    <row r="56" spans="2:13" ht="10" customHeight="1" x14ac:dyDescent="0.55000000000000004">
      <c r="B56" s="15"/>
      <c r="C56" s="15"/>
      <c r="D56" s="15"/>
      <c r="E56" s="15"/>
      <c r="F56" s="15"/>
      <c r="G56" s="15"/>
      <c r="H56" s="15"/>
    </row>
    <row r="57" spans="2:13" ht="30" customHeight="1" x14ac:dyDescent="0.55000000000000004">
      <c r="B57" s="63" t="s">
        <v>1128</v>
      </c>
      <c r="C57" s="63"/>
      <c r="D57" s="15" t="s">
        <v>1129</v>
      </c>
      <c r="E57" s="15"/>
      <c r="F57" s="15">
        <v>2023</v>
      </c>
      <c r="G57" s="15" t="s">
        <v>1130</v>
      </c>
      <c r="H57" s="15">
        <v>5</v>
      </c>
      <c r="I57" s="15" t="s">
        <v>1131</v>
      </c>
      <c r="J57" s="34"/>
      <c r="K57" s="15" t="s">
        <v>1132</v>
      </c>
      <c r="L57" s="15"/>
    </row>
    <row r="58" spans="2:13" ht="30" customHeight="1" x14ac:dyDescent="0.55000000000000004">
      <c r="B58" s="63" t="s">
        <v>1133</v>
      </c>
      <c r="C58" s="63"/>
      <c r="D58" s="63"/>
      <c r="E58" s="63"/>
      <c r="F58" s="15"/>
      <c r="G58" s="15"/>
      <c r="H58" s="15"/>
    </row>
    <row r="59" spans="2:13" ht="5.15" customHeight="1" x14ac:dyDescent="0.55000000000000004">
      <c r="B59" s="15"/>
      <c r="C59" s="15"/>
      <c r="D59" s="15"/>
      <c r="E59" s="15"/>
      <c r="F59" s="15"/>
      <c r="G59" s="15"/>
      <c r="H59" s="15"/>
    </row>
    <row r="60" spans="2:13" ht="30" customHeight="1" x14ac:dyDescent="0.55000000000000004">
      <c r="B60" s="13" t="s">
        <v>1134</v>
      </c>
      <c r="C60" s="122"/>
      <c r="D60" s="122"/>
      <c r="E60" s="122"/>
      <c r="F60" s="15" t="s">
        <v>1135</v>
      </c>
      <c r="G60" s="15"/>
      <c r="I60" s="29" t="s">
        <v>1136</v>
      </c>
      <c r="J60" s="104"/>
      <c r="K60" s="104"/>
      <c r="L60" s="30" t="s">
        <v>1135</v>
      </c>
    </row>
    <row r="61" spans="2:13" ht="30" customHeight="1" x14ac:dyDescent="0.55000000000000004">
      <c r="B61" s="15"/>
      <c r="C61" s="15"/>
      <c r="D61" s="15"/>
      <c r="E61" s="15"/>
      <c r="F61" s="15"/>
      <c r="G61" s="15"/>
      <c r="I61" s="4" t="s">
        <v>1137</v>
      </c>
      <c r="J61" s="105"/>
      <c r="K61" s="105"/>
      <c r="L61" s="106"/>
    </row>
  </sheetData>
  <mergeCells count="31">
    <mergeCell ref="A3:B3"/>
    <mergeCell ref="C3:D3"/>
    <mergeCell ref="E3:G3"/>
    <mergeCell ref="I3:L3"/>
    <mergeCell ref="A1:M1"/>
    <mergeCell ref="A2:B2"/>
    <mergeCell ref="C2:D2"/>
    <mergeCell ref="F2:G2"/>
    <mergeCell ref="I2:L2"/>
    <mergeCell ref="A4:B4"/>
    <mergeCell ref="C4:M4"/>
    <mergeCell ref="A5:B5"/>
    <mergeCell ref="C5:M5"/>
    <mergeCell ref="A6:B6"/>
    <mergeCell ref="C6:M6"/>
    <mergeCell ref="AC6:AD6"/>
    <mergeCell ref="C49:D49"/>
    <mergeCell ref="E49:F49"/>
    <mergeCell ref="J49:M50"/>
    <mergeCell ref="C50:D50"/>
    <mergeCell ref="E50:F50"/>
    <mergeCell ref="B58:E58"/>
    <mergeCell ref="C60:E60"/>
    <mergeCell ref="J60:K60"/>
    <mergeCell ref="J61:L61"/>
    <mergeCell ref="C51:G51"/>
    <mergeCell ref="J51:M55"/>
    <mergeCell ref="D53:E53"/>
    <mergeCell ref="D54:E54"/>
    <mergeCell ref="B55:G55"/>
    <mergeCell ref="B57:C57"/>
  </mergeCells>
  <phoneticPr fontId="4"/>
  <conditionalFormatting sqref="A60:G61 L60 I60:J61 A2:M59">
    <cfRule type="expression" dxfId="1" priority="2" stopIfTrue="1">
      <formula>A2&gt;0</formula>
    </cfRule>
  </conditionalFormatting>
  <conditionalFormatting sqref="B8:M47">
    <cfRule type="expression" dxfId="0" priority="1" stopIfTrue="1">
      <formula>$E8="女"</formula>
    </cfRule>
  </conditionalFormatting>
  <dataValidations count="1">
    <dataValidation showDropDown="1" showInputMessage="1" showErrorMessage="1" sqref="I3:L3" xr:uid="{DF0FC9A6-4D99-4A5D-9419-5C6BE26DE6EB}"/>
  </dataValidations>
  <pageMargins left="0.39370078740157483" right="0.39370078740157483" top="0.39370078740157483" bottom="0.39370078740157483" header="0.19685039370078741" footer="0.19685039370078741"/>
  <pageSetup paperSize="9" scale="42" orientation="portrait" horizontalDpi="4294967294" verticalDpi="36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E8AE846-4724-4A20-A736-1C76DFD09556}">
          <x14:formula1>
            <xm:f>リスト!$R$2:$R$3</xm:f>
          </x14:formula1>
          <xm:sqref>E8:E47</xm:sqref>
        </x14:dataValidation>
        <x14:dataValidation type="list" allowBlank="1" showInputMessage="1" showErrorMessage="1" xr:uid="{6ADDBE28-C50E-4D09-B071-5FBBD91F022C}">
          <x14:formula1>
            <xm:f>リスト!$P$3:$P$4</xm:f>
          </x14:formula1>
          <xm:sqref>D8:D47</xm:sqref>
        </x14:dataValidation>
        <x14:dataValidation type="list" allowBlank="1" showInputMessage="1" showErrorMessage="1" xr:uid="{F91D9DE6-675D-460A-9F41-FB48932EFF7F}">
          <x14:formula1>
            <xm:f>リスト!$V$2:$V$17</xm:f>
          </x14:formula1>
          <xm:sqref>L8:L47</xm:sqref>
        </x14:dataValidation>
        <x14:dataValidation type="list" allowBlank="1" showInputMessage="1" showErrorMessage="1" xr:uid="{C1C58338-C4E8-4CE4-8A28-EF02FB4FDF51}">
          <x14:formula1>
            <xm:f>リスト!$T$2:$T$6</xm:f>
          </x14:formula1>
          <xm:sqref>J8:J47 H8:H47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4FD3A-CE0B-4AAC-BCF7-E0C585B98E65}">
  <sheetPr codeName="Sheet4"/>
  <dimension ref="A1:V204"/>
  <sheetViews>
    <sheetView showZeros="0" zoomScale="55" zoomScaleNormal="55" workbookViewId="0">
      <selection activeCell="G190" sqref="G190"/>
    </sheetView>
  </sheetViews>
  <sheetFormatPr defaultColWidth="10.58203125" defaultRowHeight="18" x14ac:dyDescent="0.55000000000000004"/>
  <sheetData>
    <row r="1" spans="1:22" ht="18.5" thickBot="1" x14ac:dyDescent="0.6">
      <c r="A1" t="s">
        <v>20</v>
      </c>
      <c r="B1" t="s">
        <v>21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I1" t="s">
        <v>27</v>
      </c>
      <c r="J1" t="s">
        <v>28</v>
      </c>
      <c r="K1" t="s">
        <v>29</v>
      </c>
      <c r="P1" s="12" t="s">
        <v>1117</v>
      </c>
      <c r="R1" s="12" t="s">
        <v>1118</v>
      </c>
      <c r="T1" s="6" t="s">
        <v>1094</v>
      </c>
      <c r="V1" s="12" t="s">
        <v>1100</v>
      </c>
    </row>
    <row r="2" spans="1:22" x14ac:dyDescent="0.55000000000000004">
      <c r="P2" s="6">
        <v>4</v>
      </c>
      <c r="R2" s="6" t="s">
        <v>1119</v>
      </c>
      <c r="T2" s="6" t="s">
        <v>1095</v>
      </c>
      <c r="V2" s="8" t="s">
        <v>1101</v>
      </c>
    </row>
    <row r="3" spans="1:22" ht="18.5" thickBot="1" x14ac:dyDescent="0.6">
      <c r="A3" t="s">
        <v>31</v>
      </c>
      <c r="B3" t="s">
        <v>30</v>
      </c>
      <c r="F3" t="s">
        <v>33</v>
      </c>
      <c r="G3" t="s">
        <v>34</v>
      </c>
      <c r="H3" t="s">
        <v>35</v>
      </c>
      <c r="I3" t="s">
        <v>36</v>
      </c>
      <c r="J3" t="s">
        <v>37</v>
      </c>
      <c r="K3" t="s">
        <v>38</v>
      </c>
      <c r="P3" s="7">
        <v>5</v>
      </c>
      <c r="R3" s="11" t="s">
        <v>1120</v>
      </c>
      <c r="T3" s="7" t="s">
        <v>1096</v>
      </c>
      <c r="V3" s="9" t="s">
        <v>1102</v>
      </c>
    </row>
    <row r="4" spans="1:22" ht="18.5" thickBot="1" x14ac:dyDescent="0.6">
      <c r="A4" t="s">
        <v>39</v>
      </c>
      <c r="B4" t="s">
        <v>30</v>
      </c>
      <c r="C4" t="s">
        <v>40</v>
      </c>
      <c r="D4" t="s">
        <v>41</v>
      </c>
      <c r="E4" t="s">
        <v>32</v>
      </c>
      <c r="F4" t="s">
        <v>42</v>
      </c>
      <c r="G4" t="s">
        <v>34</v>
      </c>
      <c r="H4" t="s">
        <v>43</v>
      </c>
      <c r="I4" t="s">
        <v>44</v>
      </c>
      <c r="J4" t="s">
        <v>45</v>
      </c>
      <c r="K4" t="s">
        <v>46</v>
      </c>
      <c r="P4" s="11">
        <v>6</v>
      </c>
      <c r="T4" s="7" t="s">
        <v>1097</v>
      </c>
      <c r="V4" s="9" t="s">
        <v>1103</v>
      </c>
    </row>
    <row r="5" spans="1:22" x14ac:dyDescent="0.55000000000000004">
      <c r="A5" t="s">
        <v>47</v>
      </c>
      <c r="B5" t="s">
        <v>30</v>
      </c>
      <c r="C5" t="s">
        <v>40</v>
      </c>
      <c r="D5" t="s">
        <v>41</v>
      </c>
      <c r="E5" t="s">
        <v>32</v>
      </c>
      <c r="F5" t="s">
        <v>48</v>
      </c>
      <c r="G5" t="s">
        <v>34</v>
      </c>
      <c r="H5" t="s">
        <v>49</v>
      </c>
      <c r="I5" t="s">
        <v>50</v>
      </c>
      <c r="J5" t="s">
        <v>51</v>
      </c>
      <c r="K5" t="s">
        <v>52</v>
      </c>
      <c r="T5" s="7" t="s">
        <v>1098</v>
      </c>
      <c r="V5" s="9" t="s">
        <v>1104</v>
      </c>
    </row>
    <row r="6" spans="1:22" ht="18.5" thickBot="1" x14ac:dyDescent="0.6">
      <c r="A6" t="s">
        <v>53</v>
      </c>
      <c r="B6" t="s">
        <v>30</v>
      </c>
      <c r="C6" t="s">
        <v>40</v>
      </c>
      <c r="D6" t="s">
        <v>41</v>
      </c>
      <c r="E6" t="s">
        <v>32</v>
      </c>
      <c r="F6" t="s">
        <v>54</v>
      </c>
      <c r="G6" t="s">
        <v>34</v>
      </c>
      <c r="H6" t="s">
        <v>55</v>
      </c>
      <c r="I6" t="s">
        <v>56</v>
      </c>
      <c r="J6" t="s">
        <v>57</v>
      </c>
      <c r="K6" t="s">
        <v>58</v>
      </c>
      <c r="T6" s="11" t="s">
        <v>1099</v>
      </c>
      <c r="V6" s="9" t="s">
        <v>1105</v>
      </c>
    </row>
    <row r="7" spans="1:22" x14ac:dyDescent="0.55000000000000004">
      <c r="A7" t="s">
        <v>59</v>
      </c>
      <c r="B7" t="s">
        <v>30</v>
      </c>
      <c r="C7" t="s">
        <v>40</v>
      </c>
      <c r="D7" t="s">
        <v>41</v>
      </c>
      <c r="E7" t="s">
        <v>32</v>
      </c>
      <c r="G7" t="s">
        <v>34</v>
      </c>
      <c r="H7" t="s">
        <v>60</v>
      </c>
      <c r="I7" t="s">
        <v>61</v>
      </c>
      <c r="J7" t="s">
        <v>62</v>
      </c>
      <c r="K7" t="s">
        <v>63</v>
      </c>
      <c r="V7" s="9" t="s">
        <v>1106</v>
      </c>
    </row>
    <row r="8" spans="1:22" x14ac:dyDescent="0.55000000000000004">
      <c r="A8" t="s">
        <v>64</v>
      </c>
      <c r="B8" t="s">
        <v>30</v>
      </c>
      <c r="C8" t="s">
        <v>40</v>
      </c>
      <c r="D8" t="s">
        <v>41</v>
      </c>
      <c r="E8" t="s">
        <v>32</v>
      </c>
      <c r="F8" t="s">
        <v>65</v>
      </c>
      <c r="G8" t="s">
        <v>34</v>
      </c>
      <c r="H8" t="s">
        <v>66</v>
      </c>
      <c r="I8" t="s">
        <v>67</v>
      </c>
      <c r="J8" t="s">
        <v>68</v>
      </c>
      <c r="K8" t="s">
        <v>69</v>
      </c>
      <c r="V8" s="9" t="s">
        <v>1107</v>
      </c>
    </row>
    <row r="9" spans="1:22" x14ac:dyDescent="0.55000000000000004">
      <c r="A9" t="s">
        <v>70</v>
      </c>
      <c r="B9" t="s">
        <v>30</v>
      </c>
      <c r="C9" t="s">
        <v>40</v>
      </c>
      <c r="D9" t="s">
        <v>41</v>
      </c>
      <c r="E9" t="s">
        <v>32</v>
      </c>
      <c r="F9" t="s">
        <v>71</v>
      </c>
      <c r="G9" t="s">
        <v>34</v>
      </c>
      <c r="H9" t="s">
        <v>72</v>
      </c>
      <c r="I9" t="s">
        <v>73</v>
      </c>
      <c r="J9" t="s">
        <v>74</v>
      </c>
      <c r="K9" t="s">
        <v>75</v>
      </c>
      <c r="V9" s="9" t="s">
        <v>1108</v>
      </c>
    </row>
    <row r="10" spans="1:22" x14ac:dyDescent="0.55000000000000004">
      <c r="A10" t="s">
        <v>76</v>
      </c>
      <c r="B10" t="s">
        <v>30</v>
      </c>
      <c r="C10" t="s">
        <v>40</v>
      </c>
      <c r="D10" t="s">
        <v>41</v>
      </c>
      <c r="E10" t="s">
        <v>32</v>
      </c>
      <c r="F10" t="s">
        <v>77</v>
      </c>
      <c r="G10" t="s">
        <v>34</v>
      </c>
      <c r="H10" t="s">
        <v>78</v>
      </c>
      <c r="I10" t="s">
        <v>79</v>
      </c>
      <c r="J10" t="s">
        <v>80</v>
      </c>
      <c r="K10" t="s">
        <v>81</v>
      </c>
      <c r="V10" s="9" t="s">
        <v>1109</v>
      </c>
    </row>
    <row r="11" spans="1:22" x14ac:dyDescent="0.55000000000000004">
      <c r="A11" t="s">
        <v>82</v>
      </c>
      <c r="B11" t="s">
        <v>30</v>
      </c>
      <c r="C11" t="s">
        <v>40</v>
      </c>
      <c r="D11" t="s">
        <v>41</v>
      </c>
      <c r="E11" t="s">
        <v>32</v>
      </c>
      <c r="F11" t="s">
        <v>83</v>
      </c>
      <c r="G11" t="s">
        <v>34</v>
      </c>
      <c r="H11" t="s">
        <v>84</v>
      </c>
      <c r="I11" t="s">
        <v>85</v>
      </c>
      <c r="J11" t="s">
        <v>86</v>
      </c>
      <c r="K11" t="s">
        <v>87</v>
      </c>
      <c r="V11" s="9" t="s">
        <v>1110</v>
      </c>
    </row>
    <row r="12" spans="1:22" x14ac:dyDescent="0.55000000000000004">
      <c r="A12" t="s">
        <v>88</v>
      </c>
      <c r="B12" t="s">
        <v>30</v>
      </c>
      <c r="C12" t="s">
        <v>40</v>
      </c>
      <c r="D12" t="s">
        <v>41</v>
      </c>
      <c r="E12" t="s">
        <v>32</v>
      </c>
      <c r="F12" t="s">
        <v>89</v>
      </c>
      <c r="G12" t="s">
        <v>34</v>
      </c>
      <c r="H12" t="s">
        <v>90</v>
      </c>
      <c r="I12" t="s">
        <v>91</v>
      </c>
      <c r="J12" t="s">
        <v>92</v>
      </c>
      <c r="K12" t="s">
        <v>93</v>
      </c>
      <c r="V12" s="9" t="s">
        <v>1111</v>
      </c>
    </row>
    <row r="13" spans="1:22" x14ac:dyDescent="0.55000000000000004">
      <c r="A13" t="s">
        <v>94</v>
      </c>
      <c r="B13" t="s">
        <v>30</v>
      </c>
      <c r="C13" t="s">
        <v>40</v>
      </c>
      <c r="D13" t="s">
        <v>41</v>
      </c>
      <c r="E13" t="s">
        <v>32</v>
      </c>
      <c r="F13" t="s">
        <v>95</v>
      </c>
      <c r="G13" t="s">
        <v>34</v>
      </c>
      <c r="H13" t="s">
        <v>96</v>
      </c>
      <c r="I13" t="s">
        <v>97</v>
      </c>
      <c r="J13" t="s">
        <v>98</v>
      </c>
      <c r="K13" t="s">
        <v>99</v>
      </c>
      <c r="V13" s="9" t="s">
        <v>1112</v>
      </c>
    </row>
    <row r="14" spans="1:22" x14ac:dyDescent="0.55000000000000004">
      <c r="A14" t="s">
        <v>100</v>
      </c>
      <c r="B14" t="s">
        <v>30</v>
      </c>
      <c r="C14" t="s">
        <v>40</v>
      </c>
      <c r="D14" t="s">
        <v>41</v>
      </c>
      <c r="E14" t="s">
        <v>32</v>
      </c>
      <c r="F14" t="s">
        <v>101</v>
      </c>
      <c r="G14" t="s">
        <v>34</v>
      </c>
      <c r="H14" t="s">
        <v>102</v>
      </c>
      <c r="I14" t="s">
        <v>103</v>
      </c>
      <c r="J14" t="s">
        <v>104</v>
      </c>
      <c r="K14" t="s">
        <v>105</v>
      </c>
      <c r="V14" s="9" t="s">
        <v>1113</v>
      </c>
    </row>
    <row r="15" spans="1:22" x14ac:dyDescent="0.55000000000000004">
      <c r="A15" t="s">
        <v>106</v>
      </c>
      <c r="B15" t="s">
        <v>30</v>
      </c>
      <c r="C15" t="s">
        <v>40</v>
      </c>
      <c r="D15" t="s">
        <v>41</v>
      </c>
      <c r="E15" t="s">
        <v>32</v>
      </c>
      <c r="F15" t="s">
        <v>107</v>
      </c>
      <c r="G15" t="s">
        <v>34</v>
      </c>
      <c r="H15" t="s">
        <v>108</v>
      </c>
      <c r="I15" t="s">
        <v>109</v>
      </c>
      <c r="J15" t="s">
        <v>110</v>
      </c>
      <c r="K15" t="s">
        <v>111</v>
      </c>
      <c r="V15" s="9" t="s">
        <v>1114</v>
      </c>
    </row>
    <row r="16" spans="1:22" x14ac:dyDescent="0.55000000000000004">
      <c r="A16" t="s">
        <v>112</v>
      </c>
      <c r="B16" t="s">
        <v>30</v>
      </c>
      <c r="C16" t="s">
        <v>40</v>
      </c>
      <c r="D16" t="s">
        <v>41</v>
      </c>
      <c r="E16" t="s">
        <v>32</v>
      </c>
      <c r="F16" t="s">
        <v>113</v>
      </c>
      <c r="G16" t="s">
        <v>34</v>
      </c>
      <c r="H16" t="s">
        <v>114</v>
      </c>
      <c r="I16" t="s">
        <v>115</v>
      </c>
      <c r="J16" t="s">
        <v>116</v>
      </c>
      <c r="K16" t="s">
        <v>117</v>
      </c>
      <c r="V16" s="9" t="s">
        <v>1115</v>
      </c>
    </row>
    <row r="17" spans="1:22" ht="18.5" thickBot="1" x14ac:dyDescent="0.6">
      <c r="A17" t="s">
        <v>118</v>
      </c>
      <c r="B17" t="s">
        <v>30</v>
      </c>
      <c r="C17" t="s">
        <v>40</v>
      </c>
      <c r="D17" t="s">
        <v>41</v>
      </c>
      <c r="E17" t="s">
        <v>32</v>
      </c>
      <c r="F17" t="s">
        <v>119</v>
      </c>
      <c r="G17" t="s">
        <v>34</v>
      </c>
      <c r="H17" t="s">
        <v>120</v>
      </c>
      <c r="I17" t="s">
        <v>121</v>
      </c>
      <c r="J17" t="s">
        <v>122</v>
      </c>
      <c r="K17" t="s">
        <v>123</v>
      </c>
      <c r="V17" s="10" t="s">
        <v>1116</v>
      </c>
    </row>
    <row r="18" spans="1:22" x14ac:dyDescent="0.55000000000000004">
      <c r="A18" t="s">
        <v>124</v>
      </c>
      <c r="B18" t="s">
        <v>30</v>
      </c>
      <c r="C18" t="s">
        <v>40</v>
      </c>
      <c r="D18" t="s">
        <v>41</v>
      </c>
      <c r="E18" t="s">
        <v>32</v>
      </c>
      <c r="F18" t="s">
        <v>125</v>
      </c>
      <c r="G18" t="s">
        <v>34</v>
      </c>
      <c r="H18" t="s">
        <v>126</v>
      </c>
      <c r="I18" t="s">
        <v>127</v>
      </c>
      <c r="J18" t="s">
        <v>128</v>
      </c>
      <c r="K18" t="s">
        <v>129</v>
      </c>
    </row>
    <row r="19" spans="1:22" x14ac:dyDescent="0.55000000000000004">
      <c r="A19" t="s">
        <v>130</v>
      </c>
      <c r="B19" t="s">
        <v>30</v>
      </c>
      <c r="C19" t="s">
        <v>40</v>
      </c>
      <c r="D19" t="s">
        <v>41</v>
      </c>
      <c r="E19" t="s">
        <v>32</v>
      </c>
      <c r="F19" t="s">
        <v>131</v>
      </c>
      <c r="G19" t="s">
        <v>34</v>
      </c>
      <c r="H19" t="s">
        <v>132</v>
      </c>
      <c r="I19" t="s">
        <v>133</v>
      </c>
      <c r="J19" t="s">
        <v>134</v>
      </c>
      <c r="K19" t="s">
        <v>135</v>
      </c>
    </row>
    <row r="20" spans="1:22" x14ac:dyDescent="0.55000000000000004">
      <c r="A20" t="s">
        <v>136</v>
      </c>
      <c r="B20" t="s">
        <v>30</v>
      </c>
      <c r="C20" t="s">
        <v>40</v>
      </c>
      <c r="D20" t="s">
        <v>41</v>
      </c>
      <c r="E20" t="s">
        <v>32</v>
      </c>
      <c r="F20" t="s">
        <v>137</v>
      </c>
      <c r="G20" t="s">
        <v>34</v>
      </c>
      <c r="H20" t="s">
        <v>138</v>
      </c>
      <c r="I20" t="s">
        <v>139</v>
      </c>
      <c r="J20" t="s">
        <v>140</v>
      </c>
      <c r="K20" t="s">
        <v>141</v>
      </c>
    </row>
    <row r="21" spans="1:22" x14ac:dyDescent="0.55000000000000004">
      <c r="A21" t="s">
        <v>142</v>
      </c>
      <c r="B21" t="s">
        <v>30</v>
      </c>
      <c r="C21" t="s">
        <v>40</v>
      </c>
      <c r="D21" t="s">
        <v>41</v>
      </c>
      <c r="E21" t="s">
        <v>32</v>
      </c>
      <c r="F21" t="s">
        <v>143</v>
      </c>
      <c r="G21" t="s">
        <v>34</v>
      </c>
      <c r="H21" t="s">
        <v>144</v>
      </c>
      <c r="I21" t="s">
        <v>145</v>
      </c>
      <c r="J21" t="s">
        <v>146</v>
      </c>
      <c r="K21" t="s">
        <v>147</v>
      </c>
    </row>
    <row r="22" spans="1:22" x14ac:dyDescent="0.55000000000000004">
      <c r="A22" t="s">
        <v>148</v>
      </c>
      <c r="B22" t="s">
        <v>30</v>
      </c>
      <c r="C22" t="s">
        <v>40</v>
      </c>
      <c r="D22" t="s">
        <v>41</v>
      </c>
      <c r="E22" t="s">
        <v>32</v>
      </c>
      <c r="F22" t="s">
        <v>149</v>
      </c>
      <c r="G22" t="s">
        <v>34</v>
      </c>
      <c r="H22" t="s">
        <v>150</v>
      </c>
      <c r="I22" t="s">
        <v>151</v>
      </c>
      <c r="J22" t="s">
        <v>152</v>
      </c>
      <c r="K22" t="s">
        <v>153</v>
      </c>
    </row>
    <row r="23" spans="1:22" x14ac:dyDescent="0.55000000000000004">
      <c r="A23" t="s">
        <v>154</v>
      </c>
      <c r="B23" t="s">
        <v>30</v>
      </c>
      <c r="C23" t="s">
        <v>40</v>
      </c>
      <c r="D23" t="s">
        <v>41</v>
      </c>
      <c r="E23" t="s">
        <v>32</v>
      </c>
      <c r="F23" t="s">
        <v>155</v>
      </c>
      <c r="G23" t="s">
        <v>34</v>
      </c>
      <c r="H23" t="s">
        <v>156</v>
      </c>
      <c r="I23" t="s">
        <v>157</v>
      </c>
      <c r="J23" t="s">
        <v>158</v>
      </c>
      <c r="K23" t="s">
        <v>159</v>
      </c>
    </row>
    <row r="24" spans="1:22" x14ac:dyDescent="0.55000000000000004">
      <c r="A24" t="s">
        <v>160</v>
      </c>
      <c r="B24" t="s">
        <v>30</v>
      </c>
      <c r="C24" t="s">
        <v>40</v>
      </c>
      <c r="D24" t="s">
        <v>41</v>
      </c>
      <c r="E24" t="s">
        <v>32</v>
      </c>
      <c r="F24" t="s">
        <v>161</v>
      </c>
      <c r="G24" t="s">
        <v>34</v>
      </c>
      <c r="H24" t="s">
        <v>162</v>
      </c>
      <c r="I24" t="s">
        <v>163</v>
      </c>
      <c r="J24" t="s">
        <v>164</v>
      </c>
      <c r="K24" t="s">
        <v>165</v>
      </c>
    </row>
    <row r="25" spans="1:22" x14ac:dyDescent="0.55000000000000004">
      <c r="A25" t="s">
        <v>166</v>
      </c>
      <c r="B25" t="s">
        <v>30</v>
      </c>
      <c r="C25" t="s">
        <v>40</v>
      </c>
      <c r="D25" t="s">
        <v>41</v>
      </c>
      <c r="E25" t="s">
        <v>32</v>
      </c>
      <c r="F25" t="s">
        <v>167</v>
      </c>
      <c r="G25" t="s">
        <v>34</v>
      </c>
      <c r="H25" t="s">
        <v>168</v>
      </c>
      <c r="I25" t="s">
        <v>169</v>
      </c>
      <c r="J25" t="s">
        <v>170</v>
      </c>
      <c r="K25" t="s">
        <v>171</v>
      </c>
    </row>
    <row r="26" spans="1:22" x14ac:dyDescent="0.55000000000000004">
      <c r="A26" t="s">
        <v>172</v>
      </c>
      <c r="B26" t="s">
        <v>30</v>
      </c>
      <c r="C26" t="s">
        <v>40</v>
      </c>
      <c r="D26" t="s">
        <v>41</v>
      </c>
      <c r="E26" t="s">
        <v>32</v>
      </c>
      <c r="F26" t="s">
        <v>173</v>
      </c>
      <c r="G26" t="s">
        <v>34</v>
      </c>
      <c r="H26" t="s">
        <v>174</v>
      </c>
      <c r="I26" t="s">
        <v>175</v>
      </c>
      <c r="J26" t="s">
        <v>176</v>
      </c>
      <c r="K26" t="s">
        <v>177</v>
      </c>
    </row>
    <row r="27" spans="1:22" x14ac:dyDescent="0.55000000000000004">
      <c r="A27" t="s">
        <v>178</v>
      </c>
      <c r="B27" t="s">
        <v>30</v>
      </c>
      <c r="C27" t="s">
        <v>40</v>
      </c>
      <c r="D27" t="s">
        <v>41</v>
      </c>
      <c r="E27" t="s">
        <v>32</v>
      </c>
      <c r="F27" t="s">
        <v>179</v>
      </c>
      <c r="G27" t="s">
        <v>34</v>
      </c>
      <c r="H27" t="s">
        <v>180</v>
      </c>
      <c r="I27" t="s">
        <v>181</v>
      </c>
      <c r="J27" t="s">
        <v>182</v>
      </c>
      <c r="K27" t="s">
        <v>183</v>
      </c>
    </row>
    <row r="28" spans="1:22" x14ac:dyDescent="0.55000000000000004">
      <c r="A28" t="s">
        <v>184</v>
      </c>
      <c r="B28" t="s">
        <v>30</v>
      </c>
      <c r="C28" t="s">
        <v>40</v>
      </c>
      <c r="D28" t="s">
        <v>41</v>
      </c>
      <c r="E28" t="s">
        <v>32</v>
      </c>
      <c r="F28" t="s">
        <v>185</v>
      </c>
      <c r="G28" t="s">
        <v>34</v>
      </c>
      <c r="H28" t="s">
        <v>186</v>
      </c>
      <c r="I28" t="s">
        <v>187</v>
      </c>
      <c r="J28" t="s">
        <v>188</v>
      </c>
      <c r="K28" t="s">
        <v>189</v>
      </c>
    </row>
    <row r="29" spans="1:22" x14ac:dyDescent="0.55000000000000004">
      <c r="A29" t="s">
        <v>190</v>
      </c>
      <c r="B29" t="s">
        <v>30</v>
      </c>
      <c r="C29" t="s">
        <v>40</v>
      </c>
      <c r="D29" t="s">
        <v>41</v>
      </c>
      <c r="E29" t="s">
        <v>32</v>
      </c>
      <c r="F29" t="s">
        <v>191</v>
      </c>
      <c r="G29" t="s">
        <v>34</v>
      </c>
      <c r="H29" t="s">
        <v>192</v>
      </c>
      <c r="I29" t="s">
        <v>193</v>
      </c>
      <c r="J29" t="s">
        <v>194</v>
      </c>
      <c r="K29" t="s">
        <v>195</v>
      </c>
    </row>
    <row r="30" spans="1:22" x14ac:dyDescent="0.55000000000000004">
      <c r="A30" t="s">
        <v>196</v>
      </c>
      <c r="B30" t="s">
        <v>30</v>
      </c>
      <c r="C30" t="s">
        <v>40</v>
      </c>
      <c r="D30" t="s">
        <v>41</v>
      </c>
      <c r="E30" t="s">
        <v>32</v>
      </c>
      <c r="F30" t="s">
        <v>197</v>
      </c>
      <c r="G30" t="s">
        <v>34</v>
      </c>
      <c r="H30" t="s">
        <v>198</v>
      </c>
      <c r="I30" t="s">
        <v>199</v>
      </c>
      <c r="J30" t="s">
        <v>200</v>
      </c>
      <c r="K30" t="s">
        <v>201</v>
      </c>
    </row>
    <row r="31" spans="1:22" x14ac:dyDescent="0.55000000000000004">
      <c r="A31" t="s">
        <v>202</v>
      </c>
      <c r="B31" t="s">
        <v>30</v>
      </c>
      <c r="C31" t="s">
        <v>40</v>
      </c>
      <c r="D31" t="s">
        <v>41</v>
      </c>
      <c r="E31" t="s">
        <v>32</v>
      </c>
      <c r="F31" t="s">
        <v>203</v>
      </c>
      <c r="G31" t="s">
        <v>34</v>
      </c>
      <c r="H31" t="s">
        <v>204</v>
      </c>
      <c r="I31" t="s">
        <v>205</v>
      </c>
      <c r="J31" t="s">
        <v>206</v>
      </c>
      <c r="K31" t="s">
        <v>207</v>
      </c>
    </row>
    <row r="32" spans="1:22" x14ac:dyDescent="0.55000000000000004">
      <c r="A32" t="s">
        <v>208</v>
      </c>
      <c r="B32" t="s">
        <v>30</v>
      </c>
      <c r="C32" t="s">
        <v>40</v>
      </c>
      <c r="D32" t="s">
        <v>41</v>
      </c>
      <c r="E32" t="s">
        <v>32</v>
      </c>
      <c r="F32" t="s">
        <v>209</v>
      </c>
      <c r="G32" t="s">
        <v>34</v>
      </c>
      <c r="H32" t="s">
        <v>210</v>
      </c>
      <c r="I32" t="s">
        <v>211</v>
      </c>
      <c r="J32" t="s">
        <v>212</v>
      </c>
      <c r="K32" t="s">
        <v>213</v>
      </c>
    </row>
    <row r="33" spans="1:11" x14ac:dyDescent="0.55000000000000004">
      <c r="A33" t="s">
        <v>214</v>
      </c>
      <c r="B33" t="s">
        <v>30</v>
      </c>
      <c r="C33" t="s">
        <v>40</v>
      </c>
      <c r="D33" t="s">
        <v>41</v>
      </c>
      <c r="E33" t="s">
        <v>32</v>
      </c>
      <c r="F33" t="s">
        <v>215</v>
      </c>
      <c r="G33" t="s">
        <v>34</v>
      </c>
      <c r="H33" t="s">
        <v>216</v>
      </c>
      <c r="I33" t="s">
        <v>217</v>
      </c>
      <c r="J33" t="s">
        <v>218</v>
      </c>
      <c r="K33" t="s">
        <v>219</v>
      </c>
    </row>
    <row r="34" spans="1:11" x14ac:dyDescent="0.55000000000000004">
      <c r="A34" t="s">
        <v>220</v>
      </c>
      <c r="B34" t="s">
        <v>30</v>
      </c>
      <c r="C34" t="s">
        <v>40</v>
      </c>
      <c r="D34" t="s">
        <v>41</v>
      </c>
      <c r="E34" t="s">
        <v>32</v>
      </c>
      <c r="F34" t="s">
        <v>221</v>
      </c>
      <c r="G34" t="s">
        <v>34</v>
      </c>
      <c r="H34" t="s">
        <v>222</v>
      </c>
      <c r="I34" t="s">
        <v>223</v>
      </c>
      <c r="K34" t="s">
        <v>224</v>
      </c>
    </row>
    <row r="35" spans="1:11" x14ac:dyDescent="0.55000000000000004">
      <c r="A35" t="s">
        <v>225</v>
      </c>
      <c r="B35" t="s">
        <v>30</v>
      </c>
      <c r="C35" t="s">
        <v>40</v>
      </c>
      <c r="D35" t="s">
        <v>41</v>
      </c>
      <c r="E35" t="s">
        <v>32</v>
      </c>
      <c r="F35" t="s">
        <v>226</v>
      </c>
      <c r="G35" t="s">
        <v>34</v>
      </c>
      <c r="H35" t="s">
        <v>227</v>
      </c>
      <c r="I35" t="s">
        <v>228</v>
      </c>
      <c r="J35" t="s">
        <v>229</v>
      </c>
      <c r="K35" t="s">
        <v>230</v>
      </c>
    </row>
    <row r="36" spans="1:11" x14ac:dyDescent="0.55000000000000004">
      <c r="A36" t="s">
        <v>231</v>
      </c>
      <c r="B36" t="s">
        <v>30</v>
      </c>
      <c r="C36" t="s">
        <v>40</v>
      </c>
      <c r="D36" t="s">
        <v>41</v>
      </c>
      <c r="E36" t="s">
        <v>32</v>
      </c>
      <c r="F36" t="s">
        <v>232</v>
      </c>
      <c r="G36" t="s">
        <v>34</v>
      </c>
      <c r="H36" t="s">
        <v>233</v>
      </c>
      <c r="I36" t="s">
        <v>234</v>
      </c>
      <c r="J36" t="s">
        <v>235</v>
      </c>
      <c r="K36" t="s">
        <v>236</v>
      </c>
    </row>
    <row r="37" spans="1:11" x14ac:dyDescent="0.55000000000000004">
      <c r="A37" t="s">
        <v>237</v>
      </c>
      <c r="B37" t="s">
        <v>30</v>
      </c>
      <c r="C37" t="s">
        <v>40</v>
      </c>
      <c r="D37" t="s">
        <v>41</v>
      </c>
      <c r="E37" t="s">
        <v>32</v>
      </c>
      <c r="F37" t="s">
        <v>238</v>
      </c>
      <c r="G37" t="s">
        <v>34</v>
      </c>
      <c r="H37" t="s">
        <v>239</v>
      </c>
      <c r="I37" t="s">
        <v>240</v>
      </c>
      <c r="J37" t="s">
        <v>241</v>
      </c>
      <c r="K37" t="s">
        <v>242</v>
      </c>
    </row>
    <row r="38" spans="1:11" x14ac:dyDescent="0.55000000000000004">
      <c r="A38" t="s">
        <v>243</v>
      </c>
      <c r="B38" t="s">
        <v>30</v>
      </c>
      <c r="C38" t="s">
        <v>40</v>
      </c>
      <c r="D38" t="s">
        <v>41</v>
      </c>
      <c r="E38" t="s">
        <v>32</v>
      </c>
      <c r="F38" t="s">
        <v>244</v>
      </c>
      <c r="G38" t="s">
        <v>34</v>
      </c>
      <c r="H38" t="s">
        <v>90</v>
      </c>
      <c r="I38" t="s">
        <v>245</v>
      </c>
      <c r="J38" t="s">
        <v>246</v>
      </c>
      <c r="K38" t="s">
        <v>247</v>
      </c>
    </row>
    <row r="39" spans="1:11" x14ac:dyDescent="0.55000000000000004">
      <c r="A39" t="s">
        <v>248</v>
      </c>
      <c r="B39" t="s">
        <v>30</v>
      </c>
      <c r="C39" t="s">
        <v>40</v>
      </c>
      <c r="D39" t="s">
        <v>41</v>
      </c>
      <c r="E39" t="s">
        <v>32</v>
      </c>
      <c r="F39" t="s">
        <v>249</v>
      </c>
      <c r="G39" t="s">
        <v>34</v>
      </c>
      <c r="H39" t="s">
        <v>250</v>
      </c>
      <c r="I39" t="s">
        <v>251</v>
      </c>
      <c r="J39" t="s">
        <v>252</v>
      </c>
      <c r="K39" t="s">
        <v>253</v>
      </c>
    </row>
    <row r="40" spans="1:11" x14ac:dyDescent="0.55000000000000004">
      <c r="A40" t="s">
        <v>254</v>
      </c>
      <c r="B40" t="s">
        <v>30</v>
      </c>
      <c r="C40" t="s">
        <v>40</v>
      </c>
      <c r="D40" t="s">
        <v>41</v>
      </c>
      <c r="E40" t="s">
        <v>32</v>
      </c>
      <c r="F40" t="s">
        <v>255</v>
      </c>
      <c r="G40" t="s">
        <v>34</v>
      </c>
      <c r="H40" t="s">
        <v>256</v>
      </c>
      <c r="I40" t="s">
        <v>257</v>
      </c>
      <c r="J40" t="s">
        <v>258</v>
      </c>
      <c r="K40" t="s">
        <v>259</v>
      </c>
    </row>
    <row r="41" spans="1:11" x14ac:dyDescent="0.55000000000000004">
      <c r="A41" t="s">
        <v>260</v>
      </c>
      <c r="B41" t="s">
        <v>30</v>
      </c>
      <c r="C41" t="s">
        <v>40</v>
      </c>
      <c r="D41" t="s">
        <v>41</v>
      </c>
      <c r="E41" t="s">
        <v>32</v>
      </c>
      <c r="F41" t="s">
        <v>261</v>
      </c>
      <c r="G41" t="s">
        <v>34</v>
      </c>
      <c r="H41" t="s">
        <v>102</v>
      </c>
      <c r="I41" t="s">
        <v>262</v>
      </c>
      <c r="J41" t="s">
        <v>263</v>
      </c>
      <c r="K41" t="s">
        <v>264</v>
      </c>
    </row>
    <row r="42" spans="1:11" x14ac:dyDescent="0.55000000000000004">
      <c r="A42" t="s">
        <v>265</v>
      </c>
      <c r="B42" t="s">
        <v>30</v>
      </c>
      <c r="C42" t="s">
        <v>40</v>
      </c>
      <c r="D42" t="s">
        <v>41</v>
      </c>
      <c r="E42" t="s">
        <v>32</v>
      </c>
      <c r="F42" t="s">
        <v>266</v>
      </c>
      <c r="G42" t="s">
        <v>34</v>
      </c>
      <c r="H42" t="s">
        <v>90</v>
      </c>
      <c r="I42" t="s">
        <v>267</v>
      </c>
      <c r="J42" t="s">
        <v>268</v>
      </c>
      <c r="K42" t="s">
        <v>269</v>
      </c>
    </row>
    <row r="43" spans="1:11" x14ac:dyDescent="0.55000000000000004">
      <c r="A43" t="s">
        <v>270</v>
      </c>
      <c r="B43" t="s">
        <v>30</v>
      </c>
      <c r="C43" t="s">
        <v>40</v>
      </c>
      <c r="D43" t="s">
        <v>41</v>
      </c>
      <c r="E43" t="s">
        <v>32</v>
      </c>
      <c r="F43" t="s">
        <v>271</v>
      </c>
      <c r="G43" t="s">
        <v>34</v>
      </c>
      <c r="H43" t="s">
        <v>272</v>
      </c>
      <c r="I43" t="s">
        <v>273</v>
      </c>
      <c r="J43" t="s">
        <v>274</v>
      </c>
      <c r="K43" t="s">
        <v>275</v>
      </c>
    </row>
    <row r="44" spans="1:11" x14ac:dyDescent="0.55000000000000004">
      <c r="A44" t="s">
        <v>276</v>
      </c>
      <c r="B44" t="s">
        <v>30</v>
      </c>
      <c r="C44" t="s">
        <v>40</v>
      </c>
      <c r="D44" t="s">
        <v>41</v>
      </c>
      <c r="E44" t="s">
        <v>32</v>
      </c>
      <c r="F44" t="s">
        <v>277</v>
      </c>
      <c r="G44" t="s">
        <v>34</v>
      </c>
      <c r="H44" t="s">
        <v>278</v>
      </c>
      <c r="I44" t="s">
        <v>279</v>
      </c>
      <c r="J44" t="s">
        <v>280</v>
      </c>
      <c r="K44" t="s">
        <v>281</v>
      </c>
    </row>
    <row r="45" spans="1:11" x14ac:dyDescent="0.55000000000000004">
      <c r="A45" t="s">
        <v>282</v>
      </c>
      <c r="B45" t="s">
        <v>30</v>
      </c>
      <c r="C45" t="s">
        <v>40</v>
      </c>
      <c r="D45" t="s">
        <v>41</v>
      </c>
      <c r="E45" t="s">
        <v>32</v>
      </c>
      <c r="F45" t="s">
        <v>283</v>
      </c>
      <c r="G45" t="s">
        <v>34</v>
      </c>
      <c r="H45" t="s">
        <v>278</v>
      </c>
      <c r="I45" t="s">
        <v>284</v>
      </c>
      <c r="J45" t="s">
        <v>285</v>
      </c>
      <c r="K45" t="s">
        <v>286</v>
      </c>
    </row>
    <row r="46" spans="1:11" x14ac:dyDescent="0.55000000000000004">
      <c r="A46" t="s">
        <v>287</v>
      </c>
      <c r="B46" t="s">
        <v>30</v>
      </c>
      <c r="C46" t="s">
        <v>40</v>
      </c>
      <c r="D46" t="s">
        <v>41</v>
      </c>
      <c r="E46" t="s">
        <v>32</v>
      </c>
      <c r="F46" t="s">
        <v>288</v>
      </c>
      <c r="G46" t="s">
        <v>34</v>
      </c>
      <c r="H46" t="s">
        <v>289</v>
      </c>
      <c r="I46" t="s">
        <v>290</v>
      </c>
      <c r="J46" t="s">
        <v>291</v>
      </c>
      <c r="K46" t="s">
        <v>292</v>
      </c>
    </row>
    <row r="47" spans="1:11" x14ac:dyDescent="0.55000000000000004">
      <c r="A47" t="s">
        <v>293</v>
      </c>
      <c r="B47" t="s">
        <v>30</v>
      </c>
      <c r="C47" t="s">
        <v>40</v>
      </c>
      <c r="D47" t="s">
        <v>41</v>
      </c>
      <c r="E47" t="s">
        <v>32</v>
      </c>
      <c r="F47" t="s">
        <v>294</v>
      </c>
      <c r="G47" t="s">
        <v>34</v>
      </c>
      <c r="H47" t="s">
        <v>295</v>
      </c>
      <c r="I47" t="s">
        <v>296</v>
      </c>
      <c r="J47" t="s">
        <v>297</v>
      </c>
      <c r="K47" t="s">
        <v>298</v>
      </c>
    </row>
    <row r="48" spans="1:11" x14ac:dyDescent="0.55000000000000004">
      <c r="A48" t="s">
        <v>299</v>
      </c>
      <c r="B48" t="s">
        <v>30</v>
      </c>
      <c r="C48" t="s">
        <v>40</v>
      </c>
      <c r="D48" t="s">
        <v>41</v>
      </c>
      <c r="E48" t="s">
        <v>32</v>
      </c>
      <c r="F48" t="s">
        <v>300</v>
      </c>
      <c r="G48" t="s">
        <v>34</v>
      </c>
      <c r="H48" t="s">
        <v>289</v>
      </c>
      <c r="I48" t="s">
        <v>301</v>
      </c>
      <c r="J48" t="s">
        <v>302</v>
      </c>
      <c r="K48" t="s">
        <v>303</v>
      </c>
    </row>
    <row r="49" spans="1:11" x14ac:dyDescent="0.55000000000000004">
      <c r="A49" t="s">
        <v>304</v>
      </c>
      <c r="B49" t="s">
        <v>30</v>
      </c>
      <c r="C49" t="s">
        <v>40</v>
      </c>
      <c r="D49" t="s">
        <v>41</v>
      </c>
      <c r="E49" t="s">
        <v>32</v>
      </c>
      <c r="F49" t="s">
        <v>305</v>
      </c>
      <c r="G49" t="s">
        <v>34</v>
      </c>
      <c r="H49" t="s">
        <v>306</v>
      </c>
      <c r="I49" t="s">
        <v>307</v>
      </c>
      <c r="J49" t="s">
        <v>308</v>
      </c>
      <c r="K49" t="s">
        <v>309</v>
      </c>
    </row>
    <row r="50" spans="1:11" x14ac:dyDescent="0.55000000000000004">
      <c r="A50" t="s">
        <v>310</v>
      </c>
      <c r="B50" t="s">
        <v>30</v>
      </c>
      <c r="C50" t="s">
        <v>40</v>
      </c>
      <c r="D50" t="s">
        <v>41</v>
      </c>
      <c r="E50" t="s">
        <v>32</v>
      </c>
      <c r="F50" t="s">
        <v>311</v>
      </c>
      <c r="G50" t="s">
        <v>34</v>
      </c>
      <c r="H50" t="s">
        <v>312</v>
      </c>
      <c r="I50" t="s">
        <v>313</v>
      </c>
      <c r="J50" t="s">
        <v>314</v>
      </c>
      <c r="K50" t="s">
        <v>315</v>
      </c>
    </row>
    <row r="51" spans="1:11" x14ac:dyDescent="0.55000000000000004">
      <c r="A51" t="s">
        <v>316</v>
      </c>
      <c r="B51" t="s">
        <v>30</v>
      </c>
      <c r="C51" t="s">
        <v>40</v>
      </c>
      <c r="D51" t="s">
        <v>41</v>
      </c>
      <c r="E51" t="s">
        <v>32</v>
      </c>
      <c r="F51" t="s">
        <v>317</v>
      </c>
      <c r="G51" t="s">
        <v>34</v>
      </c>
      <c r="H51" t="s">
        <v>318</v>
      </c>
      <c r="I51" t="s">
        <v>319</v>
      </c>
      <c r="J51" t="s">
        <v>320</v>
      </c>
      <c r="K51" t="s">
        <v>321</v>
      </c>
    </row>
    <row r="52" spans="1:11" x14ac:dyDescent="0.55000000000000004">
      <c r="A52" t="s">
        <v>322</v>
      </c>
      <c r="B52" t="s">
        <v>30</v>
      </c>
      <c r="C52" t="s">
        <v>40</v>
      </c>
      <c r="D52" t="s">
        <v>41</v>
      </c>
      <c r="E52" t="s">
        <v>32</v>
      </c>
      <c r="F52" t="s">
        <v>323</v>
      </c>
      <c r="G52" t="s">
        <v>34</v>
      </c>
      <c r="H52" t="s">
        <v>324</v>
      </c>
      <c r="I52" t="s">
        <v>325</v>
      </c>
      <c r="J52" t="s">
        <v>326</v>
      </c>
      <c r="K52" t="s">
        <v>327</v>
      </c>
    </row>
    <row r="53" spans="1:11" x14ac:dyDescent="0.55000000000000004">
      <c r="A53" t="s">
        <v>328</v>
      </c>
      <c r="B53" t="s">
        <v>30</v>
      </c>
      <c r="C53" t="s">
        <v>40</v>
      </c>
      <c r="D53" t="s">
        <v>41</v>
      </c>
      <c r="E53" t="s">
        <v>32</v>
      </c>
      <c r="F53" t="s">
        <v>329</v>
      </c>
      <c r="G53" t="s">
        <v>34</v>
      </c>
      <c r="H53" t="s">
        <v>330</v>
      </c>
      <c r="I53" t="s">
        <v>331</v>
      </c>
      <c r="J53" t="s">
        <v>332</v>
      </c>
      <c r="K53" t="s">
        <v>333</v>
      </c>
    </row>
    <row r="54" spans="1:11" x14ac:dyDescent="0.55000000000000004">
      <c r="A54" t="s">
        <v>334</v>
      </c>
      <c r="B54" t="s">
        <v>30</v>
      </c>
      <c r="C54" t="s">
        <v>40</v>
      </c>
      <c r="D54" t="s">
        <v>41</v>
      </c>
      <c r="E54" t="s">
        <v>32</v>
      </c>
      <c r="F54" t="s">
        <v>335</v>
      </c>
      <c r="G54" t="s">
        <v>34</v>
      </c>
      <c r="H54" t="s">
        <v>336</v>
      </c>
      <c r="I54" t="s">
        <v>337</v>
      </c>
      <c r="J54" t="s">
        <v>338</v>
      </c>
      <c r="K54" t="s">
        <v>339</v>
      </c>
    </row>
    <row r="56" spans="1:11" x14ac:dyDescent="0.55000000000000004">
      <c r="A56" t="s">
        <v>341</v>
      </c>
      <c r="B56" t="s">
        <v>340</v>
      </c>
      <c r="C56" t="s">
        <v>342</v>
      </c>
      <c r="D56" t="s">
        <v>343</v>
      </c>
      <c r="E56" t="s">
        <v>32</v>
      </c>
      <c r="F56" t="s">
        <v>344</v>
      </c>
      <c r="G56" t="s">
        <v>34</v>
      </c>
      <c r="H56" t="s">
        <v>345</v>
      </c>
      <c r="I56" t="s">
        <v>346</v>
      </c>
      <c r="J56" t="s">
        <v>347</v>
      </c>
      <c r="K56" t="s">
        <v>348</v>
      </c>
    </row>
    <row r="57" spans="1:11" x14ac:dyDescent="0.55000000000000004">
      <c r="A57" t="s">
        <v>349</v>
      </c>
      <c r="B57" t="s">
        <v>340</v>
      </c>
      <c r="C57" t="s">
        <v>342</v>
      </c>
      <c r="D57" t="s">
        <v>343</v>
      </c>
      <c r="E57" t="s">
        <v>32</v>
      </c>
      <c r="F57" t="s">
        <v>350</v>
      </c>
      <c r="G57" t="s">
        <v>34</v>
      </c>
      <c r="H57" t="s">
        <v>351</v>
      </c>
      <c r="I57" t="s">
        <v>352</v>
      </c>
      <c r="J57" t="s">
        <v>353</v>
      </c>
      <c r="K57" t="s">
        <v>354</v>
      </c>
    </row>
    <row r="58" spans="1:11" x14ac:dyDescent="0.55000000000000004">
      <c r="A58" t="s">
        <v>355</v>
      </c>
      <c r="B58" t="s">
        <v>340</v>
      </c>
      <c r="C58" t="s">
        <v>342</v>
      </c>
      <c r="D58" t="s">
        <v>343</v>
      </c>
      <c r="E58" t="s">
        <v>32</v>
      </c>
      <c r="F58" t="s">
        <v>356</v>
      </c>
      <c r="G58" t="s">
        <v>34</v>
      </c>
      <c r="H58" t="s">
        <v>357</v>
      </c>
      <c r="I58" t="s">
        <v>358</v>
      </c>
      <c r="J58" t="s">
        <v>359</v>
      </c>
      <c r="K58" t="s">
        <v>360</v>
      </c>
    </row>
    <row r="59" spans="1:11" x14ac:dyDescent="0.55000000000000004">
      <c r="A59" t="s">
        <v>361</v>
      </c>
      <c r="B59" t="s">
        <v>340</v>
      </c>
      <c r="C59" t="s">
        <v>342</v>
      </c>
      <c r="D59" t="s">
        <v>343</v>
      </c>
      <c r="E59" t="s">
        <v>32</v>
      </c>
      <c r="F59" t="s">
        <v>362</v>
      </c>
      <c r="G59" t="s">
        <v>34</v>
      </c>
      <c r="H59" t="s">
        <v>363</v>
      </c>
      <c r="I59" t="s">
        <v>364</v>
      </c>
      <c r="J59" t="s">
        <v>365</v>
      </c>
      <c r="K59" t="s">
        <v>366</v>
      </c>
    </row>
    <row r="60" spans="1:11" x14ac:dyDescent="0.55000000000000004">
      <c r="A60" t="s">
        <v>367</v>
      </c>
      <c r="B60" t="s">
        <v>340</v>
      </c>
      <c r="C60" t="s">
        <v>342</v>
      </c>
      <c r="D60" t="s">
        <v>343</v>
      </c>
      <c r="E60" t="s">
        <v>32</v>
      </c>
      <c r="F60" t="s">
        <v>368</v>
      </c>
      <c r="G60" t="s">
        <v>34</v>
      </c>
      <c r="H60" t="s">
        <v>369</v>
      </c>
      <c r="I60" t="s">
        <v>370</v>
      </c>
      <c r="J60" t="s">
        <v>371</v>
      </c>
      <c r="K60" t="s">
        <v>372</v>
      </c>
    </row>
    <row r="61" spans="1:11" x14ac:dyDescent="0.55000000000000004">
      <c r="A61" t="s">
        <v>373</v>
      </c>
      <c r="B61" t="s">
        <v>340</v>
      </c>
      <c r="C61" t="s">
        <v>342</v>
      </c>
      <c r="D61" t="s">
        <v>343</v>
      </c>
      <c r="E61" t="s">
        <v>32</v>
      </c>
      <c r="F61" t="s">
        <v>374</v>
      </c>
      <c r="G61" t="s">
        <v>34</v>
      </c>
      <c r="H61" t="s">
        <v>375</v>
      </c>
      <c r="I61" t="s">
        <v>376</v>
      </c>
      <c r="J61" t="s">
        <v>377</v>
      </c>
      <c r="K61" t="s">
        <v>378</v>
      </c>
    </row>
    <row r="62" spans="1:11" x14ac:dyDescent="0.55000000000000004">
      <c r="A62" t="s">
        <v>379</v>
      </c>
      <c r="B62" t="s">
        <v>340</v>
      </c>
      <c r="C62" t="s">
        <v>342</v>
      </c>
      <c r="D62" t="s">
        <v>343</v>
      </c>
      <c r="E62" t="s">
        <v>32</v>
      </c>
      <c r="F62" t="s">
        <v>380</v>
      </c>
      <c r="G62" t="s">
        <v>34</v>
      </c>
      <c r="H62" t="s">
        <v>381</v>
      </c>
      <c r="I62" t="s">
        <v>382</v>
      </c>
      <c r="J62" t="s">
        <v>383</v>
      </c>
      <c r="K62" t="s">
        <v>384</v>
      </c>
    </row>
    <row r="63" spans="1:11" x14ac:dyDescent="0.55000000000000004">
      <c r="A63" t="s">
        <v>385</v>
      </c>
      <c r="B63" t="s">
        <v>340</v>
      </c>
      <c r="C63" t="s">
        <v>342</v>
      </c>
      <c r="D63" t="s">
        <v>343</v>
      </c>
      <c r="E63" t="s">
        <v>32</v>
      </c>
      <c r="F63" t="s">
        <v>386</v>
      </c>
      <c r="G63" t="s">
        <v>34</v>
      </c>
      <c r="H63" t="s">
        <v>387</v>
      </c>
      <c r="I63" t="s">
        <v>388</v>
      </c>
      <c r="J63" t="s">
        <v>389</v>
      </c>
      <c r="K63" t="s">
        <v>390</v>
      </c>
    </row>
    <row r="64" spans="1:11" x14ac:dyDescent="0.55000000000000004">
      <c r="A64" t="s">
        <v>391</v>
      </c>
      <c r="B64" t="s">
        <v>340</v>
      </c>
      <c r="C64" t="s">
        <v>342</v>
      </c>
      <c r="D64" t="s">
        <v>343</v>
      </c>
      <c r="E64" t="s">
        <v>32</v>
      </c>
      <c r="F64" t="s">
        <v>392</v>
      </c>
      <c r="G64" t="s">
        <v>34</v>
      </c>
      <c r="H64" t="s">
        <v>393</v>
      </c>
      <c r="I64" t="s">
        <v>394</v>
      </c>
      <c r="J64" t="s">
        <v>395</v>
      </c>
      <c r="K64" t="s">
        <v>396</v>
      </c>
    </row>
    <row r="65" spans="1:11" x14ac:dyDescent="0.55000000000000004">
      <c r="A65" t="s">
        <v>397</v>
      </c>
      <c r="B65" t="s">
        <v>340</v>
      </c>
      <c r="C65" t="s">
        <v>342</v>
      </c>
      <c r="D65" t="s">
        <v>343</v>
      </c>
      <c r="E65" t="s">
        <v>32</v>
      </c>
      <c r="F65" t="s">
        <v>398</v>
      </c>
      <c r="G65" t="s">
        <v>34</v>
      </c>
      <c r="H65" t="s">
        <v>399</v>
      </c>
      <c r="I65" t="s">
        <v>400</v>
      </c>
      <c r="J65" t="s">
        <v>401</v>
      </c>
      <c r="K65" t="s">
        <v>402</v>
      </c>
    </row>
    <row r="66" spans="1:11" x14ac:dyDescent="0.55000000000000004">
      <c r="A66" t="s">
        <v>403</v>
      </c>
      <c r="B66" t="s">
        <v>340</v>
      </c>
      <c r="C66" t="s">
        <v>342</v>
      </c>
      <c r="D66" t="s">
        <v>343</v>
      </c>
      <c r="E66" t="s">
        <v>32</v>
      </c>
      <c r="F66" t="s">
        <v>404</v>
      </c>
      <c r="G66" t="s">
        <v>34</v>
      </c>
      <c r="H66" t="s">
        <v>405</v>
      </c>
      <c r="I66" t="s">
        <v>406</v>
      </c>
      <c r="J66" t="s">
        <v>407</v>
      </c>
      <c r="K66" t="s">
        <v>408</v>
      </c>
    </row>
    <row r="67" spans="1:11" x14ac:dyDescent="0.55000000000000004">
      <c r="A67" t="s">
        <v>409</v>
      </c>
      <c r="B67" t="s">
        <v>340</v>
      </c>
      <c r="C67" t="s">
        <v>342</v>
      </c>
      <c r="D67" t="s">
        <v>343</v>
      </c>
      <c r="E67" t="s">
        <v>32</v>
      </c>
      <c r="F67" t="s">
        <v>410</v>
      </c>
      <c r="G67" t="s">
        <v>34</v>
      </c>
      <c r="H67" t="s">
        <v>411</v>
      </c>
      <c r="I67" t="s">
        <v>412</v>
      </c>
      <c r="J67" t="s">
        <v>413</v>
      </c>
      <c r="K67" t="s">
        <v>414</v>
      </c>
    </row>
    <row r="68" spans="1:11" x14ac:dyDescent="0.55000000000000004">
      <c r="A68" t="s">
        <v>415</v>
      </c>
      <c r="B68" t="s">
        <v>340</v>
      </c>
      <c r="C68" t="s">
        <v>342</v>
      </c>
      <c r="D68" t="s">
        <v>343</v>
      </c>
      <c r="E68" t="s">
        <v>32</v>
      </c>
      <c r="F68" t="s">
        <v>416</v>
      </c>
      <c r="G68" t="s">
        <v>34</v>
      </c>
      <c r="H68" t="s">
        <v>417</v>
      </c>
      <c r="I68" t="s">
        <v>418</v>
      </c>
      <c r="J68" t="s">
        <v>419</v>
      </c>
      <c r="K68" t="s">
        <v>420</v>
      </c>
    </row>
    <row r="69" spans="1:11" x14ac:dyDescent="0.55000000000000004">
      <c r="A69" t="s">
        <v>421</v>
      </c>
      <c r="B69" t="s">
        <v>340</v>
      </c>
      <c r="C69" t="s">
        <v>342</v>
      </c>
      <c r="D69" t="s">
        <v>343</v>
      </c>
      <c r="E69" t="s">
        <v>32</v>
      </c>
      <c r="F69" t="s">
        <v>422</v>
      </c>
      <c r="G69" t="s">
        <v>34</v>
      </c>
      <c r="H69" t="s">
        <v>423</v>
      </c>
      <c r="I69" t="s">
        <v>424</v>
      </c>
      <c r="J69" t="s">
        <v>425</v>
      </c>
      <c r="K69" t="s">
        <v>426</v>
      </c>
    </row>
    <row r="70" spans="1:11" x14ac:dyDescent="0.55000000000000004">
      <c r="A70" t="s">
        <v>427</v>
      </c>
      <c r="B70" t="s">
        <v>340</v>
      </c>
      <c r="C70" t="s">
        <v>342</v>
      </c>
      <c r="D70" t="s">
        <v>343</v>
      </c>
      <c r="E70" t="s">
        <v>32</v>
      </c>
      <c r="F70" t="s">
        <v>428</v>
      </c>
      <c r="G70" t="s">
        <v>34</v>
      </c>
      <c r="H70" t="s">
        <v>429</v>
      </c>
      <c r="I70" t="s">
        <v>430</v>
      </c>
      <c r="J70" t="s">
        <v>431</v>
      </c>
      <c r="K70" t="s">
        <v>432</v>
      </c>
    </row>
    <row r="71" spans="1:11" x14ac:dyDescent="0.55000000000000004">
      <c r="A71" t="s">
        <v>433</v>
      </c>
      <c r="B71" t="s">
        <v>340</v>
      </c>
      <c r="C71" t="s">
        <v>342</v>
      </c>
      <c r="D71" t="s">
        <v>343</v>
      </c>
      <c r="E71" t="s">
        <v>32</v>
      </c>
      <c r="F71" t="s">
        <v>434</v>
      </c>
      <c r="G71" t="s">
        <v>34</v>
      </c>
      <c r="H71" t="s">
        <v>435</v>
      </c>
      <c r="I71" t="s">
        <v>436</v>
      </c>
      <c r="J71" t="s">
        <v>437</v>
      </c>
      <c r="K71" t="s">
        <v>438</v>
      </c>
    </row>
    <row r="72" spans="1:11" x14ac:dyDescent="0.55000000000000004">
      <c r="A72" t="s">
        <v>439</v>
      </c>
      <c r="B72" t="s">
        <v>340</v>
      </c>
      <c r="C72" t="s">
        <v>342</v>
      </c>
      <c r="D72" t="s">
        <v>343</v>
      </c>
      <c r="E72" t="s">
        <v>32</v>
      </c>
      <c r="F72" t="s">
        <v>440</v>
      </c>
      <c r="G72" t="s">
        <v>34</v>
      </c>
      <c r="H72" t="s">
        <v>441</v>
      </c>
      <c r="I72" t="s">
        <v>442</v>
      </c>
      <c r="J72" t="s">
        <v>443</v>
      </c>
      <c r="K72" t="s">
        <v>444</v>
      </c>
    </row>
    <row r="73" spans="1:11" x14ac:dyDescent="0.55000000000000004">
      <c r="A73" t="s">
        <v>445</v>
      </c>
      <c r="B73" t="s">
        <v>340</v>
      </c>
      <c r="C73" t="s">
        <v>342</v>
      </c>
      <c r="D73" t="s">
        <v>343</v>
      </c>
      <c r="E73" t="s">
        <v>32</v>
      </c>
      <c r="F73" t="s">
        <v>446</v>
      </c>
      <c r="G73" t="s">
        <v>34</v>
      </c>
      <c r="H73" t="s">
        <v>447</v>
      </c>
      <c r="I73" t="s">
        <v>448</v>
      </c>
      <c r="J73" t="s">
        <v>449</v>
      </c>
      <c r="K73" t="s">
        <v>450</v>
      </c>
    </row>
    <row r="75" spans="1:11" x14ac:dyDescent="0.55000000000000004">
      <c r="A75" t="s">
        <v>452</v>
      </c>
      <c r="B75" t="s">
        <v>451</v>
      </c>
      <c r="F75" t="s">
        <v>453</v>
      </c>
      <c r="G75" t="s">
        <v>34</v>
      </c>
      <c r="H75" t="s">
        <v>454</v>
      </c>
      <c r="I75" t="s">
        <v>455</v>
      </c>
      <c r="J75" t="s">
        <v>456</v>
      </c>
      <c r="K75" t="s">
        <v>457</v>
      </c>
    </row>
    <row r="76" spans="1:11" x14ac:dyDescent="0.55000000000000004">
      <c r="A76" t="s">
        <v>451</v>
      </c>
      <c r="B76" t="s">
        <v>451</v>
      </c>
      <c r="C76" t="s">
        <v>458</v>
      </c>
      <c r="D76" t="s">
        <v>459</v>
      </c>
      <c r="E76" t="s">
        <v>32</v>
      </c>
      <c r="F76" t="s">
        <v>460</v>
      </c>
      <c r="G76" t="s">
        <v>34</v>
      </c>
      <c r="H76" t="s">
        <v>461</v>
      </c>
      <c r="I76" t="s">
        <v>462</v>
      </c>
      <c r="J76" t="s">
        <v>463</v>
      </c>
      <c r="K76" t="s">
        <v>464</v>
      </c>
    </row>
    <row r="77" spans="1:11" x14ac:dyDescent="0.55000000000000004">
      <c r="A77" t="s">
        <v>465</v>
      </c>
      <c r="B77" t="s">
        <v>451</v>
      </c>
      <c r="C77" t="s">
        <v>458</v>
      </c>
      <c r="D77" t="s">
        <v>459</v>
      </c>
      <c r="E77" t="s">
        <v>32</v>
      </c>
      <c r="F77" t="s">
        <v>466</v>
      </c>
      <c r="G77" t="s">
        <v>34</v>
      </c>
      <c r="H77" t="s">
        <v>467</v>
      </c>
      <c r="I77" t="s">
        <v>468</v>
      </c>
      <c r="J77" t="s">
        <v>469</v>
      </c>
      <c r="K77" t="s">
        <v>470</v>
      </c>
    </row>
    <row r="78" spans="1:11" x14ac:dyDescent="0.55000000000000004">
      <c r="A78" t="s">
        <v>471</v>
      </c>
      <c r="B78" t="s">
        <v>451</v>
      </c>
      <c r="C78" t="s">
        <v>458</v>
      </c>
      <c r="D78" t="s">
        <v>459</v>
      </c>
      <c r="E78" t="s">
        <v>32</v>
      </c>
      <c r="F78" t="s">
        <v>472</v>
      </c>
      <c r="G78" t="s">
        <v>34</v>
      </c>
      <c r="H78" t="s">
        <v>473</v>
      </c>
      <c r="I78" t="s">
        <v>474</v>
      </c>
      <c r="J78" t="s">
        <v>475</v>
      </c>
      <c r="K78" t="s">
        <v>476</v>
      </c>
    </row>
    <row r="79" spans="1:11" x14ac:dyDescent="0.55000000000000004">
      <c r="A79" t="s">
        <v>477</v>
      </c>
      <c r="B79" t="s">
        <v>451</v>
      </c>
      <c r="C79" t="s">
        <v>458</v>
      </c>
      <c r="D79" t="s">
        <v>459</v>
      </c>
      <c r="E79" t="s">
        <v>32</v>
      </c>
      <c r="F79" t="s">
        <v>478</v>
      </c>
      <c r="G79" t="s">
        <v>34</v>
      </c>
      <c r="H79" t="s">
        <v>479</v>
      </c>
      <c r="I79" t="s">
        <v>480</v>
      </c>
      <c r="J79" t="s">
        <v>481</v>
      </c>
      <c r="K79" t="s">
        <v>482</v>
      </c>
    </row>
    <row r="80" spans="1:11" x14ac:dyDescent="0.55000000000000004">
      <c r="A80" t="s">
        <v>483</v>
      </c>
      <c r="B80" t="s">
        <v>451</v>
      </c>
      <c r="C80" t="s">
        <v>458</v>
      </c>
      <c r="D80" t="s">
        <v>459</v>
      </c>
      <c r="E80" t="s">
        <v>32</v>
      </c>
      <c r="F80" t="s">
        <v>484</v>
      </c>
      <c r="G80" t="s">
        <v>34</v>
      </c>
      <c r="H80" t="s">
        <v>485</v>
      </c>
      <c r="I80" t="s">
        <v>486</v>
      </c>
      <c r="J80" t="s">
        <v>487</v>
      </c>
      <c r="K80" t="s">
        <v>488</v>
      </c>
    </row>
    <row r="81" spans="1:11" x14ac:dyDescent="0.55000000000000004">
      <c r="A81" t="s">
        <v>489</v>
      </c>
      <c r="B81" t="s">
        <v>451</v>
      </c>
      <c r="C81" t="s">
        <v>458</v>
      </c>
      <c r="D81" t="s">
        <v>459</v>
      </c>
      <c r="E81" t="s">
        <v>32</v>
      </c>
      <c r="F81" t="s">
        <v>490</v>
      </c>
      <c r="G81" t="s">
        <v>34</v>
      </c>
      <c r="H81" t="s">
        <v>491</v>
      </c>
      <c r="I81" t="s">
        <v>492</v>
      </c>
      <c r="J81" t="s">
        <v>493</v>
      </c>
      <c r="K81" t="s">
        <v>494</v>
      </c>
    </row>
    <row r="82" spans="1:11" x14ac:dyDescent="0.55000000000000004">
      <c r="A82" t="s">
        <v>495</v>
      </c>
      <c r="B82" t="s">
        <v>451</v>
      </c>
      <c r="C82" t="s">
        <v>458</v>
      </c>
      <c r="D82" t="s">
        <v>459</v>
      </c>
      <c r="E82" t="s">
        <v>32</v>
      </c>
      <c r="F82" t="s">
        <v>496</v>
      </c>
      <c r="G82" t="s">
        <v>34</v>
      </c>
      <c r="H82" t="s">
        <v>497</v>
      </c>
      <c r="I82" t="s">
        <v>498</v>
      </c>
      <c r="J82" t="s">
        <v>499</v>
      </c>
      <c r="K82" t="s">
        <v>500</v>
      </c>
    </row>
    <row r="83" spans="1:11" x14ac:dyDescent="0.55000000000000004">
      <c r="A83" t="s">
        <v>501</v>
      </c>
      <c r="B83" t="s">
        <v>451</v>
      </c>
      <c r="C83" t="s">
        <v>458</v>
      </c>
      <c r="D83" t="s">
        <v>459</v>
      </c>
      <c r="E83" t="s">
        <v>32</v>
      </c>
      <c r="F83" t="s">
        <v>502</v>
      </c>
      <c r="G83" t="s">
        <v>34</v>
      </c>
      <c r="H83" t="s">
        <v>503</v>
      </c>
      <c r="I83" t="s">
        <v>504</v>
      </c>
      <c r="J83" t="s">
        <v>505</v>
      </c>
      <c r="K83" t="s">
        <v>506</v>
      </c>
    </row>
    <row r="84" spans="1:11" x14ac:dyDescent="0.55000000000000004">
      <c r="A84" t="s">
        <v>507</v>
      </c>
      <c r="B84" t="s">
        <v>451</v>
      </c>
      <c r="C84" t="s">
        <v>458</v>
      </c>
      <c r="D84" t="s">
        <v>459</v>
      </c>
      <c r="E84" t="s">
        <v>32</v>
      </c>
      <c r="F84" t="s">
        <v>508</v>
      </c>
      <c r="G84" t="s">
        <v>34</v>
      </c>
      <c r="H84" t="s">
        <v>509</v>
      </c>
      <c r="I84" t="s">
        <v>510</v>
      </c>
      <c r="J84" t="s">
        <v>511</v>
      </c>
      <c r="K84" t="s">
        <v>512</v>
      </c>
    </row>
    <row r="85" spans="1:11" x14ac:dyDescent="0.55000000000000004">
      <c r="A85" t="s">
        <v>513</v>
      </c>
      <c r="B85" t="s">
        <v>451</v>
      </c>
      <c r="C85" t="s">
        <v>458</v>
      </c>
      <c r="D85" t="s">
        <v>459</v>
      </c>
      <c r="E85" t="s">
        <v>32</v>
      </c>
      <c r="F85" t="s">
        <v>514</v>
      </c>
      <c r="G85" t="s">
        <v>34</v>
      </c>
      <c r="H85" t="s">
        <v>515</v>
      </c>
      <c r="I85" t="s">
        <v>516</v>
      </c>
      <c r="J85" t="s">
        <v>517</v>
      </c>
      <c r="K85" t="s">
        <v>518</v>
      </c>
    </row>
    <row r="86" spans="1:11" x14ac:dyDescent="0.55000000000000004">
      <c r="A86" t="s">
        <v>519</v>
      </c>
      <c r="B86" t="s">
        <v>451</v>
      </c>
      <c r="C86" t="s">
        <v>458</v>
      </c>
      <c r="D86" t="s">
        <v>459</v>
      </c>
      <c r="E86" t="s">
        <v>32</v>
      </c>
      <c r="F86" t="s">
        <v>520</v>
      </c>
      <c r="G86" t="s">
        <v>34</v>
      </c>
      <c r="H86" t="s">
        <v>521</v>
      </c>
      <c r="I86" t="s">
        <v>522</v>
      </c>
      <c r="J86" t="s">
        <v>523</v>
      </c>
      <c r="K86" t="s">
        <v>524</v>
      </c>
    </row>
    <row r="88" spans="1:11" x14ac:dyDescent="0.55000000000000004">
      <c r="A88" t="s">
        <v>525</v>
      </c>
      <c r="B88" t="s">
        <v>526</v>
      </c>
      <c r="C88" t="s">
        <v>527</v>
      </c>
      <c r="D88" t="s">
        <v>528</v>
      </c>
      <c r="E88" t="s">
        <v>32</v>
      </c>
      <c r="F88" t="s">
        <v>529</v>
      </c>
      <c r="G88" t="s">
        <v>34</v>
      </c>
      <c r="H88" t="s">
        <v>530</v>
      </c>
      <c r="I88" t="s">
        <v>531</v>
      </c>
      <c r="J88" t="s">
        <v>532</v>
      </c>
      <c r="K88" t="s">
        <v>533</v>
      </c>
    </row>
    <row r="89" spans="1:11" x14ac:dyDescent="0.55000000000000004">
      <c r="A89" t="s">
        <v>1176</v>
      </c>
      <c r="B89" t="s">
        <v>526</v>
      </c>
      <c r="C89" t="s">
        <v>527</v>
      </c>
      <c r="D89" t="s">
        <v>528</v>
      </c>
      <c r="E89" t="s">
        <v>32</v>
      </c>
      <c r="F89" t="s">
        <v>534</v>
      </c>
      <c r="G89" t="s">
        <v>34</v>
      </c>
      <c r="H89" t="s">
        <v>535</v>
      </c>
      <c r="I89" t="s">
        <v>536</v>
      </c>
      <c r="J89" t="s">
        <v>537</v>
      </c>
      <c r="K89" t="s">
        <v>538</v>
      </c>
    </row>
    <row r="90" spans="1:11" x14ac:dyDescent="0.55000000000000004">
      <c r="A90" t="s">
        <v>539</v>
      </c>
      <c r="B90" t="s">
        <v>526</v>
      </c>
      <c r="C90" t="s">
        <v>527</v>
      </c>
      <c r="D90" t="s">
        <v>528</v>
      </c>
      <c r="E90" t="s">
        <v>32</v>
      </c>
      <c r="F90" t="s">
        <v>540</v>
      </c>
      <c r="G90" t="s">
        <v>34</v>
      </c>
      <c r="H90" t="s">
        <v>541</v>
      </c>
      <c r="I90" t="s">
        <v>542</v>
      </c>
      <c r="J90" t="s">
        <v>543</v>
      </c>
      <c r="K90" t="s">
        <v>544</v>
      </c>
    </row>
    <row r="91" spans="1:11" x14ac:dyDescent="0.55000000000000004">
      <c r="A91" t="s">
        <v>545</v>
      </c>
      <c r="B91" t="s">
        <v>526</v>
      </c>
      <c r="C91" t="s">
        <v>527</v>
      </c>
      <c r="D91" t="s">
        <v>528</v>
      </c>
      <c r="E91" t="s">
        <v>32</v>
      </c>
      <c r="F91" t="s">
        <v>546</v>
      </c>
      <c r="G91" t="s">
        <v>34</v>
      </c>
      <c r="H91" t="s">
        <v>547</v>
      </c>
      <c r="I91" t="s">
        <v>548</v>
      </c>
      <c r="J91" t="s">
        <v>549</v>
      </c>
      <c r="K91" t="s">
        <v>550</v>
      </c>
    </row>
    <row r="92" spans="1:11" x14ac:dyDescent="0.55000000000000004">
      <c r="A92" t="s">
        <v>551</v>
      </c>
      <c r="B92" t="s">
        <v>526</v>
      </c>
      <c r="C92" t="s">
        <v>527</v>
      </c>
      <c r="D92" t="s">
        <v>528</v>
      </c>
      <c r="E92" t="s">
        <v>32</v>
      </c>
      <c r="F92" t="s">
        <v>552</v>
      </c>
      <c r="G92" t="s">
        <v>34</v>
      </c>
      <c r="H92" t="s">
        <v>553</v>
      </c>
      <c r="I92" t="s">
        <v>554</v>
      </c>
      <c r="J92" t="s">
        <v>555</v>
      </c>
      <c r="K92" t="s">
        <v>556</v>
      </c>
    </row>
    <row r="93" spans="1:11" x14ac:dyDescent="0.55000000000000004">
      <c r="A93" t="s">
        <v>557</v>
      </c>
      <c r="B93" t="s">
        <v>526</v>
      </c>
      <c r="C93" t="s">
        <v>527</v>
      </c>
      <c r="D93" t="s">
        <v>528</v>
      </c>
      <c r="E93" t="s">
        <v>32</v>
      </c>
      <c r="F93" t="s">
        <v>558</v>
      </c>
      <c r="G93" t="s">
        <v>34</v>
      </c>
      <c r="H93" t="s">
        <v>559</v>
      </c>
      <c r="I93" t="s">
        <v>560</v>
      </c>
      <c r="J93" t="s">
        <v>561</v>
      </c>
      <c r="K93" t="s">
        <v>562</v>
      </c>
    </row>
    <row r="94" spans="1:11" x14ac:dyDescent="0.55000000000000004">
      <c r="A94" t="s">
        <v>563</v>
      </c>
      <c r="B94" t="s">
        <v>526</v>
      </c>
      <c r="C94" t="s">
        <v>527</v>
      </c>
      <c r="D94" t="s">
        <v>528</v>
      </c>
      <c r="E94" t="s">
        <v>32</v>
      </c>
      <c r="F94" t="s">
        <v>564</v>
      </c>
      <c r="G94" t="s">
        <v>34</v>
      </c>
      <c r="H94" t="s">
        <v>565</v>
      </c>
      <c r="I94" t="s">
        <v>566</v>
      </c>
      <c r="J94" t="s">
        <v>567</v>
      </c>
      <c r="K94" t="s">
        <v>568</v>
      </c>
    </row>
    <row r="95" spans="1:11" x14ac:dyDescent="0.55000000000000004">
      <c r="A95" t="s">
        <v>569</v>
      </c>
      <c r="B95" t="s">
        <v>526</v>
      </c>
      <c r="C95" t="s">
        <v>527</v>
      </c>
      <c r="D95" t="s">
        <v>528</v>
      </c>
      <c r="E95" t="s">
        <v>32</v>
      </c>
      <c r="F95" t="s">
        <v>570</v>
      </c>
      <c r="G95" t="s">
        <v>34</v>
      </c>
      <c r="H95" t="s">
        <v>571</v>
      </c>
      <c r="I95" t="s">
        <v>572</v>
      </c>
      <c r="J95" t="s">
        <v>573</v>
      </c>
      <c r="K95" t="s">
        <v>574</v>
      </c>
    </row>
    <row r="97" spans="1:11" x14ac:dyDescent="0.55000000000000004">
      <c r="A97" t="s">
        <v>575</v>
      </c>
      <c r="B97" t="s">
        <v>576</v>
      </c>
      <c r="C97" t="s">
        <v>577</v>
      </c>
      <c r="D97" t="s">
        <v>578</v>
      </c>
      <c r="E97" t="s">
        <v>32</v>
      </c>
      <c r="F97" t="s">
        <v>579</v>
      </c>
      <c r="G97" t="s">
        <v>34</v>
      </c>
      <c r="H97" t="s">
        <v>580</v>
      </c>
      <c r="I97" t="s">
        <v>581</v>
      </c>
      <c r="J97" t="s">
        <v>582</v>
      </c>
      <c r="K97" t="s">
        <v>583</v>
      </c>
    </row>
    <row r="98" spans="1:11" x14ac:dyDescent="0.55000000000000004">
      <c r="A98" t="s">
        <v>584</v>
      </c>
      <c r="B98" t="s">
        <v>576</v>
      </c>
      <c r="C98" t="s">
        <v>577</v>
      </c>
      <c r="D98" t="s">
        <v>578</v>
      </c>
      <c r="E98" t="s">
        <v>32</v>
      </c>
      <c r="F98" t="s">
        <v>585</v>
      </c>
      <c r="G98" t="s">
        <v>34</v>
      </c>
      <c r="H98" t="s">
        <v>586</v>
      </c>
      <c r="I98" t="s">
        <v>587</v>
      </c>
      <c r="J98" t="s">
        <v>588</v>
      </c>
      <c r="K98" t="s">
        <v>589</v>
      </c>
    </row>
    <row r="99" spans="1:11" x14ac:dyDescent="0.55000000000000004">
      <c r="A99" t="s">
        <v>590</v>
      </c>
      <c r="B99" t="s">
        <v>576</v>
      </c>
      <c r="C99" t="s">
        <v>577</v>
      </c>
      <c r="D99" t="s">
        <v>578</v>
      </c>
      <c r="E99" t="s">
        <v>32</v>
      </c>
      <c r="F99" t="s">
        <v>591</v>
      </c>
      <c r="G99" t="s">
        <v>34</v>
      </c>
      <c r="H99" t="s">
        <v>592</v>
      </c>
      <c r="I99" t="s">
        <v>593</v>
      </c>
      <c r="J99" t="s">
        <v>594</v>
      </c>
      <c r="K99" t="s">
        <v>595</v>
      </c>
    </row>
    <row r="100" spans="1:11" x14ac:dyDescent="0.55000000000000004">
      <c r="A100" t="s">
        <v>596</v>
      </c>
      <c r="B100" t="s">
        <v>576</v>
      </c>
      <c r="C100" t="s">
        <v>577</v>
      </c>
      <c r="D100" t="s">
        <v>578</v>
      </c>
      <c r="E100" t="s">
        <v>32</v>
      </c>
      <c r="F100" t="s">
        <v>597</v>
      </c>
      <c r="G100" t="s">
        <v>34</v>
      </c>
      <c r="H100" t="s">
        <v>598</v>
      </c>
      <c r="I100" t="s">
        <v>599</v>
      </c>
      <c r="J100" t="s">
        <v>600</v>
      </c>
      <c r="K100" t="s">
        <v>601</v>
      </c>
    </row>
    <row r="101" spans="1:11" x14ac:dyDescent="0.55000000000000004">
      <c r="A101" t="s">
        <v>602</v>
      </c>
      <c r="B101" t="s">
        <v>576</v>
      </c>
      <c r="C101" t="s">
        <v>577</v>
      </c>
      <c r="D101" t="s">
        <v>578</v>
      </c>
      <c r="E101" t="s">
        <v>32</v>
      </c>
      <c r="F101" t="s">
        <v>603</v>
      </c>
      <c r="G101" t="s">
        <v>34</v>
      </c>
      <c r="H101" t="s">
        <v>604</v>
      </c>
      <c r="I101" t="s">
        <v>605</v>
      </c>
      <c r="J101" t="s">
        <v>606</v>
      </c>
      <c r="K101" t="s">
        <v>607</v>
      </c>
    </row>
    <row r="102" spans="1:11" x14ac:dyDescent="0.55000000000000004">
      <c r="A102" t="s">
        <v>608</v>
      </c>
      <c r="B102" t="s">
        <v>576</v>
      </c>
      <c r="C102" t="s">
        <v>577</v>
      </c>
      <c r="D102" t="s">
        <v>578</v>
      </c>
      <c r="E102" t="s">
        <v>32</v>
      </c>
      <c r="F102" t="s">
        <v>609</v>
      </c>
      <c r="G102" t="s">
        <v>34</v>
      </c>
      <c r="H102" t="s">
        <v>610</v>
      </c>
      <c r="I102" t="s">
        <v>611</v>
      </c>
      <c r="J102" t="s">
        <v>612</v>
      </c>
      <c r="K102" t="s">
        <v>613</v>
      </c>
    </row>
    <row r="103" spans="1:11" x14ac:dyDescent="0.55000000000000004">
      <c r="A103" t="s">
        <v>614</v>
      </c>
      <c r="B103" t="s">
        <v>576</v>
      </c>
      <c r="C103" t="s">
        <v>577</v>
      </c>
      <c r="D103" t="s">
        <v>578</v>
      </c>
      <c r="E103" t="s">
        <v>32</v>
      </c>
      <c r="F103" t="s">
        <v>615</v>
      </c>
      <c r="G103" t="s">
        <v>34</v>
      </c>
      <c r="H103" t="s">
        <v>616</v>
      </c>
      <c r="I103" t="s">
        <v>617</v>
      </c>
      <c r="J103" t="s">
        <v>618</v>
      </c>
      <c r="K103" t="s">
        <v>619</v>
      </c>
    </row>
    <row r="104" spans="1:11" x14ac:dyDescent="0.55000000000000004">
      <c r="A104" t="s">
        <v>620</v>
      </c>
      <c r="B104" t="s">
        <v>576</v>
      </c>
      <c r="C104" t="s">
        <v>577</v>
      </c>
      <c r="D104" t="s">
        <v>578</v>
      </c>
      <c r="E104" t="s">
        <v>32</v>
      </c>
      <c r="F104" t="s">
        <v>621</v>
      </c>
      <c r="G104" t="s">
        <v>34</v>
      </c>
      <c r="H104" t="s">
        <v>622</v>
      </c>
      <c r="I104" t="s">
        <v>623</v>
      </c>
      <c r="J104" t="s">
        <v>624</v>
      </c>
      <c r="K104" t="s">
        <v>625</v>
      </c>
    </row>
    <row r="105" spans="1:11" x14ac:dyDescent="0.55000000000000004">
      <c r="A105" t="s">
        <v>626</v>
      </c>
      <c r="B105" t="s">
        <v>576</v>
      </c>
      <c r="C105" t="s">
        <v>577</v>
      </c>
      <c r="D105" t="s">
        <v>578</v>
      </c>
      <c r="E105" t="s">
        <v>32</v>
      </c>
      <c r="F105" t="s">
        <v>627</v>
      </c>
      <c r="G105" t="s">
        <v>34</v>
      </c>
      <c r="H105" t="s">
        <v>628</v>
      </c>
      <c r="I105" t="s">
        <v>629</v>
      </c>
      <c r="J105" t="s">
        <v>630</v>
      </c>
      <c r="K105" t="s">
        <v>631</v>
      </c>
    </row>
    <row r="106" spans="1:11" x14ac:dyDescent="0.55000000000000004">
      <c r="A106" t="s">
        <v>632</v>
      </c>
      <c r="B106" t="s">
        <v>576</v>
      </c>
      <c r="C106" t="s">
        <v>577</v>
      </c>
      <c r="D106" t="s">
        <v>578</v>
      </c>
      <c r="E106" t="s">
        <v>32</v>
      </c>
      <c r="F106" t="s">
        <v>633</v>
      </c>
      <c r="G106" t="s">
        <v>34</v>
      </c>
      <c r="H106" t="s">
        <v>634</v>
      </c>
      <c r="I106" t="s">
        <v>635</v>
      </c>
      <c r="J106" t="s">
        <v>636</v>
      </c>
      <c r="K106" t="s">
        <v>637</v>
      </c>
    </row>
    <row r="108" spans="1:11" x14ac:dyDescent="0.55000000000000004">
      <c r="A108" t="s">
        <v>638</v>
      </c>
      <c r="B108" t="s">
        <v>639</v>
      </c>
      <c r="C108" t="s">
        <v>640</v>
      </c>
      <c r="D108" t="s">
        <v>641</v>
      </c>
      <c r="E108" t="s">
        <v>32</v>
      </c>
      <c r="F108" t="s">
        <v>642</v>
      </c>
      <c r="G108" t="s">
        <v>34</v>
      </c>
      <c r="H108" t="s">
        <v>643</v>
      </c>
      <c r="I108" t="s">
        <v>644</v>
      </c>
      <c r="J108" t="s">
        <v>645</v>
      </c>
      <c r="K108" t="s">
        <v>646</v>
      </c>
    </row>
    <row r="109" spans="1:11" x14ac:dyDescent="0.55000000000000004">
      <c r="A109" t="s">
        <v>647</v>
      </c>
      <c r="B109" t="s">
        <v>639</v>
      </c>
      <c r="C109" t="s">
        <v>640</v>
      </c>
      <c r="D109" t="s">
        <v>641</v>
      </c>
      <c r="E109" t="s">
        <v>32</v>
      </c>
      <c r="F109" t="s">
        <v>648</v>
      </c>
      <c r="G109" t="s">
        <v>34</v>
      </c>
      <c r="H109" t="s">
        <v>649</v>
      </c>
      <c r="I109" t="s">
        <v>650</v>
      </c>
      <c r="J109" t="s">
        <v>651</v>
      </c>
      <c r="K109" t="s">
        <v>652</v>
      </c>
    </row>
    <row r="110" spans="1:11" x14ac:dyDescent="0.55000000000000004">
      <c r="A110" t="s">
        <v>653</v>
      </c>
      <c r="B110" t="s">
        <v>639</v>
      </c>
      <c r="C110" t="s">
        <v>640</v>
      </c>
      <c r="D110" t="s">
        <v>641</v>
      </c>
      <c r="E110" t="s">
        <v>32</v>
      </c>
      <c r="F110" t="s">
        <v>654</v>
      </c>
      <c r="G110" t="s">
        <v>34</v>
      </c>
      <c r="H110" t="s">
        <v>655</v>
      </c>
      <c r="I110" t="s">
        <v>656</v>
      </c>
      <c r="J110" t="s">
        <v>657</v>
      </c>
      <c r="K110" t="s">
        <v>658</v>
      </c>
    </row>
    <row r="111" spans="1:11" x14ac:dyDescent="0.55000000000000004">
      <c r="A111" t="s">
        <v>659</v>
      </c>
      <c r="B111" t="s">
        <v>639</v>
      </c>
      <c r="C111" t="s">
        <v>640</v>
      </c>
      <c r="D111" t="s">
        <v>641</v>
      </c>
      <c r="E111" t="s">
        <v>32</v>
      </c>
      <c r="F111" t="s">
        <v>660</v>
      </c>
      <c r="G111" t="s">
        <v>34</v>
      </c>
      <c r="H111" t="s">
        <v>661</v>
      </c>
      <c r="I111" t="s">
        <v>662</v>
      </c>
      <c r="J111" t="s">
        <v>663</v>
      </c>
      <c r="K111" t="s">
        <v>664</v>
      </c>
    </row>
    <row r="112" spans="1:11" x14ac:dyDescent="0.55000000000000004">
      <c r="A112" t="s">
        <v>665</v>
      </c>
      <c r="B112" t="s">
        <v>639</v>
      </c>
      <c r="C112" t="s">
        <v>640</v>
      </c>
      <c r="D112" t="s">
        <v>641</v>
      </c>
      <c r="E112" t="s">
        <v>32</v>
      </c>
      <c r="F112" t="s">
        <v>666</v>
      </c>
      <c r="G112" t="s">
        <v>34</v>
      </c>
      <c r="H112" t="s">
        <v>667</v>
      </c>
      <c r="I112" t="s">
        <v>668</v>
      </c>
      <c r="J112" t="s">
        <v>669</v>
      </c>
      <c r="K112" t="s">
        <v>670</v>
      </c>
    </row>
    <row r="113" spans="1:11" x14ac:dyDescent="0.55000000000000004">
      <c r="A113" t="s">
        <v>671</v>
      </c>
      <c r="B113" t="s">
        <v>639</v>
      </c>
      <c r="C113" t="s">
        <v>640</v>
      </c>
      <c r="D113" t="s">
        <v>641</v>
      </c>
      <c r="E113" t="s">
        <v>32</v>
      </c>
      <c r="F113" t="s">
        <v>672</v>
      </c>
      <c r="G113" t="s">
        <v>34</v>
      </c>
      <c r="H113" t="s">
        <v>673</v>
      </c>
      <c r="I113" t="s">
        <v>674</v>
      </c>
      <c r="J113" t="s">
        <v>675</v>
      </c>
      <c r="K113" t="s">
        <v>676</v>
      </c>
    </row>
    <row r="114" spans="1:11" x14ac:dyDescent="0.55000000000000004">
      <c r="A114" t="s">
        <v>677</v>
      </c>
      <c r="B114" t="s">
        <v>639</v>
      </c>
      <c r="C114" t="s">
        <v>640</v>
      </c>
      <c r="D114" t="s">
        <v>641</v>
      </c>
      <c r="E114" t="s">
        <v>32</v>
      </c>
      <c r="F114" t="s">
        <v>678</v>
      </c>
      <c r="G114" t="s">
        <v>34</v>
      </c>
      <c r="H114" t="s">
        <v>679</v>
      </c>
      <c r="I114" t="s">
        <v>680</v>
      </c>
      <c r="J114" t="s">
        <v>681</v>
      </c>
      <c r="K114" t="s">
        <v>682</v>
      </c>
    </row>
    <row r="116" spans="1:11" x14ac:dyDescent="0.55000000000000004">
      <c r="A116" t="s">
        <v>683</v>
      </c>
      <c r="B116" t="s">
        <v>639</v>
      </c>
      <c r="C116" t="s">
        <v>684</v>
      </c>
      <c r="D116" t="s">
        <v>685</v>
      </c>
      <c r="E116" t="s">
        <v>32</v>
      </c>
      <c r="F116" t="s">
        <v>686</v>
      </c>
      <c r="G116" t="s">
        <v>34</v>
      </c>
      <c r="H116" t="s">
        <v>687</v>
      </c>
      <c r="I116" t="s">
        <v>688</v>
      </c>
      <c r="J116" t="s">
        <v>689</v>
      </c>
      <c r="K116" t="s">
        <v>690</v>
      </c>
    </row>
    <row r="117" spans="1:11" x14ac:dyDescent="0.55000000000000004">
      <c r="A117" t="s">
        <v>691</v>
      </c>
      <c r="B117" t="s">
        <v>639</v>
      </c>
      <c r="C117" t="s">
        <v>684</v>
      </c>
      <c r="D117" t="s">
        <v>685</v>
      </c>
      <c r="E117" t="s">
        <v>32</v>
      </c>
      <c r="F117" t="s">
        <v>692</v>
      </c>
      <c r="G117" t="s">
        <v>34</v>
      </c>
      <c r="H117" t="s">
        <v>693</v>
      </c>
      <c r="I117" t="s">
        <v>694</v>
      </c>
      <c r="J117" t="s">
        <v>695</v>
      </c>
      <c r="K117" t="s">
        <v>696</v>
      </c>
    </row>
    <row r="118" spans="1:11" x14ac:dyDescent="0.55000000000000004">
      <c r="A118" t="s">
        <v>697</v>
      </c>
      <c r="B118" t="s">
        <v>639</v>
      </c>
      <c r="C118" t="s">
        <v>684</v>
      </c>
      <c r="D118" t="s">
        <v>685</v>
      </c>
      <c r="E118" t="s">
        <v>32</v>
      </c>
      <c r="F118" t="s">
        <v>698</v>
      </c>
      <c r="G118" t="s">
        <v>34</v>
      </c>
      <c r="H118" t="s">
        <v>699</v>
      </c>
      <c r="I118" t="s">
        <v>700</v>
      </c>
      <c r="J118" t="s">
        <v>701</v>
      </c>
      <c r="K118" t="s">
        <v>702</v>
      </c>
    </row>
    <row r="120" spans="1:11" x14ac:dyDescent="0.55000000000000004">
      <c r="A120" t="s">
        <v>703</v>
      </c>
      <c r="B120" t="s">
        <v>576</v>
      </c>
      <c r="C120" t="s">
        <v>704</v>
      </c>
      <c r="D120" t="s">
        <v>705</v>
      </c>
      <c r="E120" t="s">
        <v>32</v>
      </c>
      <c r="F120" t="s">
        <v>706</v>
      </c>
      <c r="G120" t="s">
        <v>34</v>
      </c>
      <c r="H120" t="s">
        <v>707</v>
      </c>
      <c r="I120" t="s">
        <v>708</v>
      </c>
      <c r="J120" t="s">
        <v>709</v>
      </c>
      <c r="K120" t="s">
        <v>710</v>
      </c>
    </row>
    <row r="121" spans="1:11" x14ac:dyDescent="0.55000000000000004">
      <c r="A121" t="s">
        <v>711</v>
      </c>
      <c r="B121" t="s">
        <v>576</v>
      </c>
      <c r="C121" t="s">
        <v>704</v>
      </c>
      <c r="D121" t="s">
        <v>705</v>
      </c>
      <c r="E121" t="s">
        <v>32</v>
      </c>
      <c r="F121" t="s">
        <v>712</v>
      </c>
      <c r="G121" t="s">
        <v>34</v>
      </c>
      <c r="H121" t="s">
        <v>713</v>
      </c>
      <c r="I121" t="s">
        <v>714</v>
      </c>
      <c r="J121" t="s">
        <v>715</v>
      </c>
      <c r="K121" t="s">
        <v>716</v>
      </c>
    </row>
    <row r="122" spans="1:11" x14ac:dyDescent="0.55000000000000004">
      <c r="A122" t="s">
        <v>717</v>
      </c>
      <c r="B122" t="s">
        <v>576</v>
      </c>
      <c r="C122" t="s">
        <v>704</v>
      </c>
      <c r="D122" t="s">
        <v>705</v>
      </c>
      <c r="E122" t="s">
        <v>32</v>
      </c>
      <c r="F122" t="s">
        <v>718</v>
      </c>
      <c r="G122" t="s">
        <v>34</v>
      </c>
      <c r="H122" t="s">
        <v>719</v>
      </c>
      <c r="I122" t="s">
        <v>720</v>
      </c>
      <c r="J122" t="s">
        <v>721</v>
      </c>
      <c r="K122" t="s">
        <v>722</v>
      </c>
    </row>
    <row r="123" spans="1:11" x14ac:dyDescent="0.55000000000000004">
      <c r="A123" t="s">
        <v>723</v>
      </c>
      <c r="B123" t="s">
        <v>576</v>
      </c>
      <c r="C123" t="s">
        <v>704</v>
      </c>
      <c r="D123" t="s">
        <v>705</v>
      </c>
      <c r="E123" t="s">
        <v>32</v>
      </c>
      <c r="F123" t="s">
        <v>724</v>
      </c>
      <c r="G123" t="s">
        <v>34</v>
      </c>
      <c r="H123" t="s">
        <v>725</v>
      </c>
      <c r="I123" t="s">
        <v>726</v>
      </c>
      <c r="J123" t="s">
        <v>727</v>
      </c>
      <c r="K123" t="s">
        <v>728</v>
      </c>
    </row>
    <row r="124" spans="1:11" x14ac:dyDescent="0.55000000000000004">
      <c r="A124" t="s">
        <v>729</v>
      </c>
      <c r="B124" t="s">
        <v>576</v>
      </c>
      <c r="C124" t="s">
        <v>704</v>
      </c>
      <c r="D124" t="s">
        <v>705</v>
      </c>
      <c r="E124" t="s">
        <v>32</v>
      </c>
      <c r="F124" t="s">
        <v>730</v>
      </c>
      <c r="G124" t="s">
        <v>34</v>
      </c>
      <c r="H124" t="s">
        <v>731</v>
      </c>
      <c r="I124" t="s">
        <v>732</v>
      </c>
      <c r="J124" t="s">
        <v>733</v>
      </c>
      <c r="K124" t="s">
        <v>734</v>
      </c>
    </row>
    <row r="125" spans="1:11" x14ac:dyDescent="0.55000000000000004">
      <c r="A125" t="s">
        <v>735</v>
      </c>
      <c r="B125" t="s">
        <v>576</v>
      </c>
      <c r="C125" t="s">
        <v>704</v>
      </c>
      <c r="D125" t="s">
        <v>705</v>
      </c>
      <c r="E125" t="s">
        <v>32</v>
      </c>
      <c r="F125" t="s">
        <v>736</v>
      </c>
      <c r="G125" t="s">
        <v>34</v>
      </c>
      <c r="H125" t="s">
        <v>737</v>
      </c>
      <c r="I125" t="s">
        <v>738</v>
      </c>
      <c r="J125" t="s">
        <v>739</v>
      </c>
      <c r="K125" t="s">
        <v>740</v>
      </c>
    </row>
    <row r="126" spans="1:11" x14ac:dyDescent="0.55000000000000004">
      <c r="A126" t="s">
        <v>741</v>
      </c>
      <c r="B126" t="s">
        <v>576</v>
      </c>
      <c r="C126" t="s">
        <v>704</v>
      </c>
      <c r="D126" t="s">
        <v>705</v>
      </c>
      <c r="E126" t="s">
        <v>32</v>
      </c>
      <c r="F126" t="s">
        <v>742</v>
      </c>
      <c r="G126" t="s">
        <v>34</v>
      </c>
      <c r="H126" t="s">
        <v>743</v>
      </c>
      <c r="I126" t="s">
        <v>744</v>
      </c>
      <c r="J126" t="s">
        <v>745</v>
      </c>
      <c r="K126" t="s">
        <v>746</v>
      </c>
    </row>
    <row r="127" spans="1:11" x14ac:dyDescent="0.55000000000000004">
      <c r="A127" t="s">
        <v>747</v>
      </c>
      <c r="B127" t="s">
        <v>576</v>
      </c>
      <c r="C127" t="s">
        <v>704</v>
      </c>
      <c r="D127" t="s">
        <v>705</v>
      </c>
      <c r="E127" t="s">
        <v>32</v>
      </c>
      <c r="F127" t="s">
        <v>748</v>
      </c>
      <c r="G127" t="s">
        <v>34</v>
      </c>
      <c r="H127" t="s">
        <v>749</v>
      </c>
      <c r="I127" t="s">
        <v>750</v>
      </c>
      <c r="J127" t="s">
        <v>751</v>
      </c>
      <c r="K127" t="s">
        <v>752</v>
      </c>
    </row>
    <row r="128" spans="1:11" x14ac:dyDescent="0.55000000000000004">
      <c r="A128" t="s">
        <v>753</v>
      </c>
      <c r="B128" t="s">
        <v>576</v>
      </c>
      <c r="C128" t="s">
        <v>704</v>
      </c>
      <c r="D128" t="s">
        <v>705</v>
      </c>
      <c r="E128" t="s">
        <v>32</v>
      </c>
      <c r="F128" t="s">
        <v>754</v>
      </c>
      <c r="G128" t="s">
        <v>34</v>
      </c>
      <c r="H128" t="s">
        <v>755</v>
      </c>
      <c r="I128" t="s">
        <v>756</v>
      </c>
      <c r="J128" t="s">
        <v>757</v>
      </c>
      <c r="K128" t="s">
        <v>758</v>
      </c>
    </row>
    <row r="129" spans="1:11" x14ac:dyDescent="0.55000000000000004">
      <c r="A129" t="s">
        <v>759</v>
      </c>
      <c r="B129" t="s">
        <v>576</v>
      </c>
      <c r="C129" t="s">
        <v>704</v>
      </c>
      <c r="D129" t="s">
        <v>705</v>
      </c>
      <c r="E129" t="s">
        <v>32</v>
      </c>
      <c r="F129" t="s">
        <v>760</v>
      </c>
      <c r="G129" t="s">
        <v>34</v>
      </c>
      <c r="H129" t="s">
        <v>761</v>
      </c>
      <c r="I129" t="s">
        <v>762</v>
      </c>
      <c r="J129" t="s">
        <v>763</v>
      </c>
      <c r="K129" t="s">
        <v>764</v>
      </c>
    </row>
    <row r="130" spans="1:11" x14ac:dyDescent="0.55000000000000004">
      <c r="A130" t="s">
        <v>765</v>
      </c>
      <c r="B130" t="s">
        <v>576</v>
      </c>
      <c r="C130" t="s">
        <v>704</v>
      </c>
      <c r="D130" t="s">
        <v>705</v>
      </c>
      <c r="E130" t="s">
        <v>32</v>
      </c>
      <c r="F130" t="s">
        <v>766</v>
      </c>
      <c r="G130" t="s">
        <v>34</v>
      </c>
      <c r="H130" t="s">
        <v>767</v>
      </c>
      <c r="I130" t="s">
        <v>768</v>
      </c>
      <c r="J130" t="s">
        <v>769</v>
      </c>
      <c r="K130" t="s">
        <v>770</v>
      </c>
    </row>
    <row r="131" spans="1:11" x14ac:dyDescent="0.55000000000000004">
      <c r="A131" t="s">
        <v>771</v>
      </c>
      <c r="B131" t="s">
        <v>576</v>
      </c>
      <c r="C131" t="s">
        <v>704</v>
      </c>
      <c r="D131" t="s">
        <v>705</v>
      </c>
      <c r="E131" t="s">
        <v>32</v>
      </c>
      <c r="F131" t="s">
        <v>772</v>
      </c>
      <c r="G131" t="s">
        <v>34</v>
      </c>
      <c r="H131" t="s">
        <v>773</v>
      </c>
      <c r="I131" t="s">
        <v>774</v>
      </c>
      <c r="J131" t="s">
        <v>775</v>
      </c>
      <c r="K131" t="s">
        <v>776</v>
      </c>
    </row>
    <row r="132" spans="1:11" x14ac:dyDescent="0.55000000000000004">
      <c r="A132" t="s">
        <v>777</v>
      </c>
      <c r="B132" t="s">
        <v>576</v>
      </c>
      <c r="C132" t="s">
        <v>704</v>
      </c>
      <c r="D132" t="s">
        <v>705</v>
      </c>
      <c r="E132" t="s">
        <v>32</v>
      </c>
      <c r="F132" t="s">
        <v>778</v>
      </c>
      <c r="G132" t="s">
        <v>34</v>
      </c>
      <c r="H132" t="s">
        <v>779</v>
      </c>
      <c r="I132" t="s">
        <v>780</v>
      </c>
      <c r="J132" t="s">
        <v>781</v>
      </c>
      <c r="K132" t="s">
        <v>782</v>
      </c>
    </row>
    <row r="133" spans="1:11" x14ac:dyDescent="0.55000000000000004">
      <c r="A133" t="s">
        <v>783</v>
      </c>
      <c r="B133" t="s">
        <v>576</v>
      </c>
      <c r="C133" t="s">
        <v>704</v>
      </c>
      <c r="D133" t="s">
        <v>705</v>
      </c>
      <c r="E133" t="s">
        <v>32</v>
      </c>
      <c r="F133" t="s">
        <v>784</v>
      </c>
      <c r="G133" t="s">
        <v>34</v>
      </c>
      <c r="H133" t="s">
        <v>785</v>
      </c>
      <c r="I133" t="s">
        <v>786</v>
      </c>
      <c r="J133" t="s">
        <v>787</v>
      </c>
      <c r="K133" t="s">
        <v>788</v>
      </c>
    </row>
    <row r="134" spans="1:11" x14ac:dyDescent="0.55000000000000004">
      <c r="A134" t="s">
        <v>789</v>
      </c>
      <c r="B134" t="s">
        <v>576</v>
      </c>
      <c r="C134" t="s">
        <v>704</v>
      </c>
      <c r="D134" t="s">
        <v>705</v>
      </c>
      <c r="E134" t="s">
        <v>32</v>
      </c>
      <c r="F134" t="s">
        <v>790</v>
      </c>
      <c r="G134" t="s">
        <v>34</v>
      </c>
      <c r="H134" t="s">
        <v>791</v>
      </c>
      <c r="I134" t="s">
        <v>792</v>
      </c>
      <c r="J134" t="s">
        <v>793</v>
      </c>
      <c r="K134" t="s">
        <v>794</v>
      </c>
    </row>
    <row r="135" spans="1:11" x14ac:dyDescent="0.55000000000000004">
      <c r="A135" t="s">
        <v>795</v>
      </c>
      <c r="B135" t="s">
        <v>576</v>
      </c>
      <c r="C135" t="s">
        <v>704</v>
      </c>
      <c r="D135" t="s">
        <v>705</v>
      </c>
      <c r="E135" t="s">
        <v>32</v>
      </c>
      <c r="F135" t="s">
        <v>796</v>
      </c>
      <c r="G135" t="s">
        <v>34</v>
      </c>
      <c r="H135" t="s">
        <v>797</v>
      </c>
      <c r="I135" t="s">
        <v>798</v>
      </c>
      <c r="J135" t="s">
        <v>799</v>
      </c>
      <c r="K135" t="s">
        <v>800</v>
      </c>
    </row>
    <row r="136" spans="1:11" x14ac:dyDescent="0.55000000000000004">
      <c r="A136" t="s">
        <v>801</v>
      </c>
      <c r="B136" t="s">
        <v>576</v>
      </c>
      <c r="C136" t="s">
        <v>704</v>
      </c>
      <c r="D136" t="s">
        <v>705</v>
      </c>
      <c r="E136" t="s">
        <v>32</v>
      </c>
      <c r="F136" t="s">
        <v>802</v>
      </c>
      <c r="G136" t="s">
        <v>34</v>
      </c>
      <c r="H136" t="s">
        <v>803</v>
      </c>
      <c r="I136" t="s">
        <v>804</v>
      </c>
      <c r="J136" t="s">
        <v>805</v>
      </c>
      <c r="K136" t="s">
        <v>806</v>
      </c>
    </row>
    <row r="137" spans="1:11" x14ac:dyDescent="0.55000000000000004">
      <c r="A137" t="s">
        <v>807</v>
      </c>
      <c r="B137" t="s">
        <v>576</v>
      </c>
      <c r="C137" t="s">
        <v>704</v>
      </c>
      <c r="D137" t="s">
        <v>705</v>
      </c>
      <c r="E137" t="s">
        <v>32</v>
      </c>
      <c r="F137" t="s">
        <v>808</v>
      </c>
      <c r="G137" t="s">
        <v>34</v>
      </c>
      <c r="H137" t="s">
        <v>809</v>
      </c>
      <c r="I137" t="s">
        <v>810</v>
      </c>
      <c r="J137" t="s">
        <v>811</v>
      </c>
      <c r="K137" t="s">
        <v>812</v>
      </c>
    </row>
    <row r="138" spans="1:11" x14ac:dyDescent="0.55000000000000004">
      <c r="A138" t="s">
        <v>813</v>
      </c>
      <c r="B138" t="s">
        <v>576</v>
      </c>
      <c r="C138" t="s">
        <v>704</v>
      </c>
      <c r="D138" t="s">
        <v>705</v>
      </c>
      <c r="E138" t="s">
        <v>32</v>
      </c>
      <c r="F138" t="s">
        <v>814</v>
      </c>
      <c r="G138" t="s">
        <v>34</v>
      </c>
      <c r="H138" t="s">
        <v>815</v>
      </c>
      <c r="I138" t="s">
        <v>816</v>
      </c>
      <c r="J138" t="s">
        <v>817</v>
      </c>
      <c r="K138" t="s">
        <v>818</v>
      </c>
    </row>
    <row r="140" spans="1:11" x14ac:dyDescent="0.55000000000000004">
      <c r="A140" t="s">
        <v>819</v>
      </c>
      <c r="B140" t="s">
        <v>820</v>
      </c>
      <c r="C140" t="s">
        <v>821</v>
      </c>
      <c r="D140" t="s">
        <v>822</v>
      </c>
      <c r="E140" t="s">
        <v>32</v>
      </c>
      <c r="F140" t="s">
        <v>823</v>
      </c>
      <c r="G140" t="s">
        <v>34</v>
      </c>
      <c r="H140" t="s">
        <v>824</v>
      </c>
      <c r="I140" t="s">
        <v>825</v>
      </c>
      <c r="J140" t="s">
        <v>826</v>
      </c>
      <c r="K140" t="s">
        <v>827</v>
      </c>
    </row>
    <row r="141" spans="1:11" x14ac:dyDescent="0.55000000000000004">
      <c r="A141" t="s">
        <v>828</v>
      </c>
      <c r="B141" t="s">
        <v>820</v>
      </c>
      <c r="C141" t="s">
        <v>821</v>
      </c>
      <c r="D141" t="s">
        <v>822</v>
      </c>
      <c r="E141" t="s">
        <v>32</v>
      </c>
      <c r="F141" t="s">
        <v>829</v>
      </c>
      <c r="G141" t="s">
        <v>34</v>
      </c>
      <c r="H141" t="s">
        <v>830</v>
      </c>
      <c r="I141" t="s">
        <v>831</v>
      </c>
      <c r="J141" t="s">
        <v>832</v>
      </c>
      <c r="K141" t="s">
        <v>833</v>
      </c>
    </row>
    <row r="143" spans="1:11" x14ac:dyDescent="0.55000000000000004">
      <c r="A143" t="s">
        <v>834</v>
      </c>
      <c r="B143" t="s">
        <v>820</v>
      </c>
      <c r="C143" t="s">
        <v>835</v>
      </c>
      <c r="D143" t="s">
        <v>836</v>
      </c>
      <c r="E143" t="s">
        <v>32</v>
      </c>
      <c r="F143" t="s">
        <v>837</v>
      </c>
      <c r="G143" t="s">
        <v>34</v>
      </c>
      <c r="H143" t="s">
        <v>838</v>
      </c>
      <c r="I143" t="s">
        <v>839</v>
      </c>
      <c r="J143" t="s">
        <v>840</v>
      </c>
      <c r="K143" t="s">
        <v>841</v>
      </c>
    </row>
    <row r="144" spans="1:11" x14ac:dyDescent="0.55000000000000004">
      <c r="A144" t="s">
        <v>842</v>
      </c>
      <c r="B144" t="s">
        <v>820</v>
      </c>
      <c r="C144" t="s">
        <v>835</v>
      </c>
      <c r="D144" t="s">
        <v>836</v>
      </c>
      <c r="E144" t="s">
        <v>32</v>
      </c>
      <c r="F144" t="s">
        <v>843</v>
      </c>
      <c r="G144" t="s">
        <v>34</v>
      </c>
      <c r="H144" t="s">
        <v>844</v>
      </c>
      <c r="I144" t="s">
        <v>845</v>
      </c>
      <c r="J144" t="s">
        <v>846</v>
      </c>
      <c r="K144" t="s">
        <v>847</v>
      </c>
    </row>
    <row r="145" spans="1:11" x14ac:dyDescent="0.55000000000000004">
      <c r="A145" t="s">
        <v>848</v>
      </c>
      <c r="B145" t="s">
        <v>820</v>
      </c>
      <c r="C145" t="s">
        <v>835</v>
      </c>
      <c r="D145" t="s">
        <v>836</v>
      </c>
      <c r="E145" t="s">
        <v>32</v>
      </c>
      <c r="F145" t="s">
        <v>849</v>
      </c>
      <c r="G145" t="s">
        <v>34</v>
      </c>
      <c r="H145" t="s">
        <v>850</v>
      </c>
      <c r="I145" t="s">
        <v>851</v>
      </c>
      <c r="J145" t="s">
        <v>852</v>
      </c>
      <c r="K145" t="s">
        <v>853</v>
      </c>
    </row>
    <row r="146" spans="1:11" x14ac:dyDescent="0.55000000000000004">
      <c r="A146" t="s">
        <v>854</v>
      </c>
      <c r="B146" t="s">
        <v>820</v>
      </c>
      <c r="C146" t="s">
        <v>835</v>
      </c>
      <c r="D146" t="s">
        <v>836</v>
      </c>
      <c r="E146" t="s">
        <v>32</v>
      </c>
      <c r="F146" t="s">
        <v>855</v>
      </c>
      <c r="G146" t="s">
        <v>34</v>
      </c>
      <c r="H146" t="s">
        <v>856</v>
      </c>
      <c r="I146" t="s">
        <v>857</v>
      </c>
      <c r="J146" t="s">
        <v>858</v>
      </c>
      <c r="K146" t="s">
        <v>859</v>
      </c>
    </row>
    <row r="148" spans="1:11" x14ac:dyDescent="0.55000000000000004">
      <c r="A148" t="s">
        <v>860</v>
      </c>
      <c r="B148" t="s">
        <v>861</v>
      </c>
      <c r="C148" t="s">
        <v>862</v>
      </c>
      <c r="D148" t="s">
        <v>863</v>
      </c>
      <c r="E148" t="s">
        <v>32</v>
      </c>
      <c r="F148" t="s">
        <v>864</v>
      </c>
      <c r="G148" t="s">
        <v>34</v>
      </c>
      <c r="H148" t="s">
        <v>865</v>
      </c>
      <c r="I148" t="s">
        <v>866</v>
      </c>
      <c r="J148" t="s">
        <v>867</v>
      </c>
      <c r="K148" t="s">
        <v>868</v>
      </c>
    </row>
    <row r="149" spans="1:11" x14ac:dyDescent="0.55000000000000004">
      <c r="A149" t="s">
        <v>869</v>
      </c>
      <c r="B149" t="s">
        <v>861</v>
      </c>
      <c r="C149" t="s">
        <v>862</v>
      </c>
      <c r="D149" t="s">
        <v>863</v>
      </c>
      <c r="E149" t="s">
        <v>32</v>
      </c>
      <c r="F149" t="s">
        <v>870</v>
      </c>
      <c r="G149" t="s">
        <v>34</v>
      </c>
      <c r="H149" t="s">
        <v>871</v>
      </c>
      <c r="I149" t="s">
        <v>872</v>
      </c>
      <c r="J149" t="s">
        <v>873</v>
      </c>
      <c r="K149" t="s">
        <v>874</v>
      </c>
    </row>
    <row r="150" spans="1:11" x14ac:dyDescent="0.55000000000000004">
      <c r="A150" t="s">
        <v>875</v>
      </c>
      <c r="B150" t="s">
        <v>861</v>
      </c>
      <c r="C150" t="s">
        <v>862</v>
      </c>
      <c r="D150" t="s">
        <v>863</v>
      </c>
      <c r="E150" t="s">
        <v>32</v>
      </c>
      <c r="F150" t="s">
        <v>876</v>
      </c>
      <c r="G150" t="s">
        <v>34</v>
      </c>
      <c r="H150" t="s">
        <v>877</v>
      </c>
      <c r="I150" t="s">
        <v>878</v>
      </c>
      <c r="J150" t="s">
        <v>879</v>
      </c>
      <c r="K150" t="s">
        <v>880</v>
      </c>
    </row>
    <row r="151" spans="1:11" x14ac:dyDescent="0.55000000000000004">
      <c r="A151" t="s">
        <v>881</v>
      </c>
      <c r="B151" t="s">
        <v>861</v>
      </c>
      <c r="C151" t="s">
        <v>862</v>
      </c>
      <c r="D151" t="s">
        <v>863</v>
      </c>
      <c r="E151" t="s">
        <v>32</v>
      </c>
      <c r="F151" t="s">
        <v>882</v>
      </c>
      <c r="G151" t="s">
        <v>34</v>
      </c>
      <c r="H151" t="s">
        <v>883</v>
      </c>
      <c r="I151" t="s">
        <v>884</v>
      </c>
      <c r="J151" t="s">
        <v>885</v>
      </c>
      <c r="K151" t="s">
        <v>886</v>
      </c>
    </row>
    <row r="153" spans="1:11" x14ac:dyDescent="0.55000000000000004">
      <c r="A153" t="s">
        <v>887</v>
      </c>
      <c r="B153" t="s">
        <v>888</v>
      </c>
      <c r="C153" t="s">
        <v>889</v>
      </c>
      <c r="D153" t="s">
        <v>890</v>
      </c>
      <c r="E153" t="s">
        <v>32</v>
      </c>
      <c r="F153" t="s">
        <v>891</v>
      </c>
      <c r="G153" t="s">
        <v>34</v>
      </c>
      <c r="H153" t="s">
        <v>892</v>
      </c>
      <c r="I153" t="s">
        <v>893</v>
      </c>
      <c r="J153" t="s">
        <v>894</v>
      </c>
      <c r="K153" t="s">
        <v>895</v>
      </c>
    </row>
    <row r="155" spans="1:11" x14ac:dyDescent="0.55000000000000004">
      <c r="A155" t="s">
        <v>1178</v>
      </c>
      <c r="B155" t="s">
        <v>897</v>
      </c>
      <c r="C155" t="s">
        <v>898</v>
      </c>
      <c r="D155" t="s">
        <v>899</v>
      </c>
      <c r="E155" t="s">
        <v>32</v>
      </c>
      <c r="F155" t="s">
        <v>900</v>
      </c>
      <c r="G155" t="s">
        <v>34</v>
      </c>
      <c r="H155" t="s">
        <v>901</v>
      </c>
      <c r="I155" t="s">
        <v>902</v>
      </c>
      <c r="J155" t="s">
        <v>903</v>
      </c>
      <c r="K155" t="s">
        <v>904</v>
      </c>
    </row>
    <row r="156" spans="1:11" x14ac:dyDescent="0.55000000000000004">
      <c r="A156" t="s">
        <v>1177</v>
      </c>
      <c r="B156" t="s">
        <v>897</v>
      </c>
      <c r="C156" t="s">
        <v>898</v>
      </c>
      <c r="D156" t="s">
        <v>899</v>
      </c>
      <c r="E156" t="s">
        <v>32</v>
      </c>
      <c r="F156" t="s">
        <v>905</v>
      </c>
      <c r="G156" t="s">
        <v>34</v>
      </c>
      <c r="H156" t="s">
        <v>906</v>
      </c>
      <c r="I156" t="s">
        <v>907</v>
      </c>
      <c r="J156" t="s">
        <v>908</v>
      </c>
      <c r="K156" t="s">
        <v>909</v>
      </c>
    </row>
    <row r="158" spans="1:11" x14ac:dyDescent="0.55000000000000004">
      <c r="A158" t="s">
        <v>910</v>
      </c>
      <c r="B158" t="s">
        <v>897</v>
      </c>
      <c r="C158" t="s">
        <v>911</v>
      </c>
      <c r="D158" t="s">
        <v>912</v>
      </c>
      <c r="E158" t="s">
        <v>32</v>
      </c>
      <c r="F158" t="s">
        <v>913</v>
      </c>
      <c r="G158" t="s">
        <v>34</v>
      </c>
      <c r="H158" t="s">
        <v>914</v>
      </c>
      <c r="I158" t="s">
        <v>915</v>
      </c>
      <c r="J158" t="s">
        <v>916</v>
      </c>
      <c r="K158" t="s">
        <v>917</v>
      </c>
    </row>
    <row r="159" spans="1:11" x14ac:dyDescent="0.55000000000000004">
      <c r="A159" t="s">
        <v>918</v>
      </c>
      <c r="B159" t="s">
        <v>897</v>
      </c>
      <c r="C159" t="s">
        <v>911</v>
      </c>
      <c r="D159" t="s">
        <v>912</v>
      </c>
      <c r="E159" t="s">
        <v>32</v>
      </c>
      <c r="F159" t="s">
        <v>919</v>
      </c>
      <c r="G159" t="s">
        <v>34</v>
      </c>
      <c r="H159" t="s">
        <v>920</v>
      </c>
      <c r="I159" t="s">
        <v>921</v>
      </c>
      <c r="J159" t="s">
        <v>922</v>
      </c>
      <c r="K159" t="s">
        <v>923</v>
      </c>
    </row>
    <row r="160" spans="1:11" x14ac:dyDescent="0.55000000000000004">
      <c r="A160" t="s">
        <v>924</v>
      </c>
      <c r="B160" t="s">
        <v>897</v>
      </c>
      <c r="C160" t="s">
        <v>911</v>
      </c>
      <c r="D160" t="s">
        <v>912</v>
      </c>
      <c r="E160" t="s">
        <v>32</v>
      </c>
      <c r="F160" t="s">
        <v>925</v>
      </c>
      <c r="G160" t="s">
        <v>34</v>
      </c>
      <c r="H160" t="s">
        <v>926</v>
      </c>
      <c r="I160" t="s">
        <v>927</v>
      </c>
      <c r="J160" t="s">
        <v>928</v>
      </c>
      <c r="K160" t="s">
        <v>929</v>
      </c>
    </row>
    <row r="161" spans="1:11" x14ac:dyDescent="0.55000000000000004">
      <c r="A161" t="s">
        <v>930</v>
      </c>
      <c r="B161" t="s">
        <v>897</v>
      </c>
      <c r="C161" t="s">
        <v>911</v>
      </c>
      <c r="D161" t="s">
        <v>912</v>
      </c>
      <c r="E161" t="s">
        <v>32</v>
      </c>
      <c r="F161" t="s">
        <v>931</v>
      </c>
      <c r="G161" t="s">
        <v>34</v>
      </c>
      <c r="H161" t="s">
        <v>932</v>
      </c>
      <c r="I161" t="s">
        <v>933</v>
      </c>
      <c r="J161" t="s">
        <v>934</v>
      </c>
      <c r="K161" t="s">
        <v>935</v>
      </c>
    </row>
    <row r="162" spans="1:11" x14ac:dyDescent="0.55000000000000004">
      <c r="A162" t="s">
        <v>936</v>
      </c>
      <c r="B162" t="s">
        <v>897</v>
      </c>
      <c r="C162" t="s">
        <v>911</v>
      </c>
      <c r="D162" t="s">
        <v>912</v>
      </c>
      <c r="E162" t="s">
        <v>32</v>
      </c>
      <c r="F162" t="s">
        <v>937</v>
      </c>
      <c r="G162" t="s">
        <v>34</v>
      </c>
      <c r="H162" t="s">
        <v>938</v>
      </c>
      <c r="I162" t="s">
        <v>939</v>
      </c>
      <c r="J162" t="s">
        <v>940</v>
      </c>
      <c r="K162" t="s">
        <v>941</v>
      </c>
    </row>
    <row r="164" spans="1:11" x14ac:dyDescent="0.55000000000000004">
      <c r="A164" t="s">
        <v>942</v>
      </c>
      <c r="B164" t="s">
        <v>526</v>
      </c>
      <c r="C164" t="s">
        <v>943</v>
      </c>
      <c r="D164" t="s">
        <v>944</v>
      </c>
      <c r="E164" t="s">
        <v>32</v>
      </c>
      <c r="F164" t="s">
        <v>945</v>
      </c>
      <c r="G164" t="s">
        <v>34</v>
      </c>
      <c r="H164" t="s">
        <v>946</v>
      </c>
      <c r="I164" t="s">
        <v>947</v>
      </c>
      <c r="J164" t="s">
        <v>948</v>
      </c>
      <c r="K164" t="s">
        <v>949</v>
      </c>
    </row>
    <row r="165" spans="1:11" x14ac:dyDescent="0.55000000000000004">
      <c r="A165" t="s">
        <v>950</v>
      </c>
      <c r="B165" t="s">
        <v>526</v>
      </c>
      <c r="C165" t="s">
        <v>943</v>
      </c>
      <c r="D165" t="s">
        <v>944</v>
      </c>
      <c r="E165" t="s">
        <v>32</v>
      </c>
      <c r="F165" t="s">
        <v>951</v>
      </c>
      <c r="G165" t="s">
        <v>34</v>
      </c>
      <c r="H165" t="s">
        <v>952</v>
      </c>
      <c r="I165" t="s">
        <v>953</v>
      </c>
      <c r="J165" t="s">
        <v>954</v>
      </c>
      <c r="K165" t="s">
        <v>955</v>
      </c>
    </row>
    <row r="166" spans="1:11" x14ac:dyDescent="0.55000000000000004">
      <c r="A166" t="s">
        <v>956</v>
      </c>
      <c r="B166" t="s">
        <v>526</v>
      </c>
      <c r="C166" t="s">
        <v>943</v>
      </c>
      <c r="D166" t="s">
        <v>944</v>
      </c>
      <c r="E166" t="s">
        <v>32</v>
      </c>
      <c r="F166" t="s">
        <v>957</v>
      </c>
      <c r="G166" t="s">
        <v>34</v>
      </c>
      <c r="H166" t="s">
        <v>958</v>
      </c>
      <c r="I166" t="s">
        <v>959</v>
      </c>
      <c r="J166" t="s">
        <v>960</v>
      </c>
      <c r="K166" t="s">
        <v>961</v>
      </c>
    </row>
    <row r="168" spans="1:11" x14ac:dyDescent="0.55000000000000004">
      <c r="A168" t="s">
        <v>963</v>
      </c>
      <c r="B168" t="s">
        <v>526</v>
      </c>
      <c r="C168" t="s">
        <v>964</v>
      </c>
      <c r="D168" t="s">
        <v>965</v>
      </c>
      <c r="E168" t="s">
        <v>32</v>
      </c>
      <c r="F168" t="s">
        <v>966</v>
      </c>
      <c r="G168" t="s">
        <v>34</v>
      </c>
      <c r="H168" t="s">
        <v>967</v>
      </c>
      <c r="I168" t="s">
        <v>968</v>
      </c>
      <c r="J168" t="s">
        <v>969</v>
      </c>
      <c r="K168" t="s">
        <v>970</v>
      </c>
    </row>
    <row r="169" spans="1:11" x14ac:dyDescent="0.55000000000000004">
      <c r="A169" t="s">
        <v>971</v>
      </c>
      <c r="B169" t="s">
        <v>526</v>
      </c>
      <c r="C169" t="s">
        <v>964</v>
      </c>
      <c r="D169" t="s">
        <v>965</v>
      </c>
      <c r="E169" t="s">
        <v>32</v>
      </c>
      <c r="F169" t="s">
        <v>972</v>
      </c>
      <c r="G169" t="s">
        <v>34</v>
      </c>
      <c r="H169" t="s">
        <v>973</v>
      </c>
      <c r="I169" t="s">
        <v>974</v>
      </c>
      <c r="J169" t="s">
        <v>975</v>
      </c>
      <c r="K169" t="s">
        <v>976</v>
      </c>
    </row>
    <row r="170" spans="1:11" x14ac:dyDescent="0.55000000000000004">
      <c r="A170" t="s">
        <v>977</v>
      </c>
      <c r="B170" t="s">
        <v>526</v>
      </c>
      <c r="C170" t="s">
        <v>964</v>
      </c>
      <c r="D170" t="s">
        <v>965</v>
      </c>
      <c r="E170" t="s">
        <v>32</v>
      </c>
      <c r="F170" t="s">
        <v>978</v>
      </c>
      <c r="G170" t="s">
        <v>34</v>
      </c>
      <c r="H170" t="s">
        <v>979</v>
      </c>
      <c r="I170" t="s">
        <v>980</v>
      </c>
      <c r="J170" t="s">
        <v>981</v>
      </c>
      <c r="K170" t="s">
        <v>982</v>
      </c>
    </row>
    <row r="171" spans="1:11" x14ac:dyDescent="0.55000000000000004">
      <c r="A171" t="s">
        <v>962</v>
      </c>
      <c r="B171" t="s">
        <v>526</v>
      </c>
      <c r="C171" t="s">
        <v>964</v>
      </c>
      <c r="D171" t="s">
        <v>965</v>
      </c>
      <c r="E171" t="s">
        <v>32</v>
      </c>
      <c r="F171" t="s">
        <v>983</v>
      </c>
      <c r="G171" t="s">
        <v>34</v>
      </c>
      <c r="H171" t="s">
        <v>984</v>
      </c>
      <c r="I171" t="s">
        <v>985</v>
      </c>
      <c r="J171" t="s">
        <v>986</v>
      </c>
      <c r="K171" t="s">
        <v>987</v>
      </c>
    </row>
    <row r="173" spans="1:11" x14ac:dyDescent="0.55000000000000004">
      <c r="A173" t="s">
        <v>988</v>
      </c>
      <c r="B173" t="s">
        <v>526</v>
      </c>
      <c r="C173" t="s">
        <v>989</v>
      </c>
      <c r="D173" t="s">
        <v>990</v>
      </c>
      <c r="E173" t="s">
        <v>32</v>
      </c>
      <c r="F173" t="s">
        <v>991</v>
      </c>
      <c r="G173" t="s">
        <v>34</v>
      </c>
      <c r="H173" t="s">
        <v>992</v>
      </c>
      <c r="I173" t="s">
        <v>993</v>
      </c>
      <c r="J173" t="s">
        <v>994</v>
      </c>
      <c r="K173" t="s">
        <v>995</v>
      </c>
    </row>
    <row r="174" spans="1:11" x14ac:dyDescent="0.55000000000000004">
      <c r="A174" t="s">
        <v>996</v>
      </c>
      <c r="B174" t="s">
        <v>526</v>
      </c>
      <c r="C174" t="s">
        <v>989</v>
      </c>
      <c r="D174" t="s">
        <v>990</v>
      </c>
      <c r="E174" t="s">
        <v>32</v>
      </c>
      <c r="F174" t="s">
        <v>997</v>
      </c>
      <c r="G174" t="s">
        <v>34</v>
      </c>
      <c r="H174" t="s">
        <v>998</v>
      </c>
      <c r="I174" t="s">
        <v>999</v>
      </c>
      <c r="J174" t="s">
        <v>1000</v>
      </c>
      <c r="K174" t="s">
        <v>1001</v>
      </c>
    </row>
    <row r="175" spans="1:11" x14ac:dyDescent="0.55000000000000004">
      <c r="A175" t="s">
        <v>1002</v>
      </c>
      <c r="B175" t="s">
        <v>526</v>
      </c>
      <c r="C175" t="s">
        <v>989</v>
      </c>
      <c r="D175" t="s">
        <v>990</v>
      </c>
      <c r="E175" t="s">
        <v>32</v>
      </c>
      <c r="F175" t="s">
        <v>1003</v>
      </c>
      <c r="G175" t="s">
        <v>34</v>
      </c>
      <c r="H175" t="s">
        <v>1004</v>
      </c>
      <c r="I175" t="s">
        <v>1005</v>
      </c>
      <c r="J175" t="s">
        <v>1006</v>
      </c>
      <c r="K175" t="s">
        <v>1007</v>
      </c>
    </row>
    <row r="176" spans="1:11" x14ac:dyDescent="0.55000000000000004">
      <c r="A176" t="s">
        <v>1008</v>
      </c>
      <c r="B176" t="s">
        <v>526</v>
      </c>
      <c r="C176" t="s">
        <v>989</v>
      </c>
      <c r="D176" t="s">
        <v>990</v>
      </c>
      <c r="E176" t="s">
        <v>32</v>
      </c>
      <c r="F176" t="s">
        <v>1009</v>
      </c>
      <c r="G176" t="s">
        <v>34</v>
      </c>
      <c r="H176" t="s">
        <v>1010</v>
      </c>
      <c r="I176" t="s">
        <v>1011</v>
      </c>
      <c r="J176" t="s">
        <v>1012</v>
      </c>
      <c r="K176" t="s">
        <v>1013</v>
      </c>
    </row>
    <row r="177" spans="1:11" x14ac:dyDescent="0.55000000000000004">
      <c r="A177" t="s">
        <v>1014</v>
      </c>
      <c r="B177" t="s">
        <v>526</v>
      </c>
      <c r="C177" t="s">
        <v>989</v>
      </c>
      <c r="D177" t="s">
        <v>990</v>
      </c>
      <c r="E177" t="s">
        <v>32</v>
      </c>
      <c r="F177" t="s">
        <v>1015</v>
      </c>
      <c r="G177" t="s">
        <v>34</v>
      </c>
      <c r="H177" t="s">
        <v>1016</v>
      </c>
      <c r="I177" t="s">
        <v>1017</v>
      </c>
      <c r="J177" t="s">
        <v>1018</v>
      </c>
      <c r="K177" t="s">
        <v>1019</v>
      </c>
    </row>
    <row r="178" spans="1:11" x14ac:dyDescent="0.55000000000000004">
      <c r="A178" t="s">
        <v>1020</v>
      </c>
      <c r="B178" t="s">
        <v>526</v>
      </c>
      <c r="C178" t="s">
        <v>989</v>
      </c>
      <c r="D178" t="s">
        <v>990</v>
      </c>
      <c r="E178" t="s">
        <v>32</v>
      </c>
      <c r="F178" t="s">
        <v>1021</v>
      </c>
      <c r="G178" t="s">
        <v>34</v>
      </c>
      <c r="H178" t="s">
        <v>1022</v>
      </c>
      <c r="I178" t="s">
        <v>1023</v>
      </c>
      <c r="J178" t="s">
        <v>1024</v>
      </c>
      <c r="K178" t="s">
        <v>1025</v>
      </c>
    </row>
    <row r="180" spans="1:11" x14ac:dyDescent="0.55000000000000004">
      <c r="A180" t="s">
        <v>1026</v>
      </c>
      <c r="B180" t="s">
        <v>451</v>
      </c>
      <c r="C180" t="s">
        <v>458</v>
      </c>
      <c r="D180" t="s">
        <v>459</v>
      </c>
      <c r="F180" t="s">
        <v>1027</v>
      </c>
      <c r="I180" t="s">
        <v>1028</v>
      </c>
      <c r="J180" t="s">
        <v>1029</v>
      </c>
      <c r="K180" t="s">
        <v>1030</v>
      </c>
    </row>
    <row r="181" spans="1:11" x14ac:dyDescent="0.55000000000000004">
      <c r="A181" t="s">
        <v>1031</v>
      </c>
      <c r="B181" t="s">
        <v>30</v>
      </c>
      <c r="C181" t="s">
        <v>40</v>
      </c>
      <c r="D181" t="s">
        <v>41</v>
      </c>
      <c r="F181" t="s">
        <v>1032</v>
      </c>
      <c r="I181" t="s">
        <v>1033</v>
      </c>
      <c r="J181" t="s">
        <v>1034</v>
      </c>
      <c r="K181" t="s">
        <v>1035</v>
      </c>
    </row>
    <row r="182" spans="1:11" x14ac:dyDescent="0.55000000000000004">
      <c r="A182" t="s">
        <v>1036</v>
      </c>
      <c r="B182" t="s">
        <v>30</v>
      </c>
      <c r="C182" t="s">
        <v>40</v>
      </c>
      <c r="D182" t="s">
        <v>41</v>
      </c>
      <c r="F182" t="s">
        <v>1075</v>
      </c>
      <c r="I182" t="s">
        <v>1076</v>
      </c>
      <c r="J182" t="s">
        <v>1037</v>
      </c>
      <c r="K182" t="s">
        <v>1038</v>
      </c>
    </row>
    <row r="183" spans="1:11" x14ac:dyDescent="0.55000000000000004">
      <c r="A183" t="s">
        <v>1039</v>
      </c>
      <c r="B183" t="s">
        <v>896</v>
      </c>
      <c r="C183" t="s">
        <v>911</v>
      </c>
      <c r="D183" t="s">
        <v>912</v>
      </c>
      <c r="F183" t="s">
        <v>1040</v>
      </c>
      <c r="I183" t="s">
        <v>1081</v>
      </c>
      <c r="J183" t="s">
        <v>1041</v>
      </c>
      <c r="K183" t="s">
        <v>1042</v>
      </c>
    </row>
    <row r="184" spans="1:11" x14ac:dyDescent="0.55000000000000004">
      <c r="A184" t="s">
        <v>1043</v>
      </c>
      <c r="B184" t="s">
        <v>30</v>
      </c>
      <c r="C184" t="s">
        <v>40</v>
      </c>
      <c r="D184" t="s">
        <v>41</v>
      </c>
      <c r="F184" t="s">
        <v>1044</v>
      </c>
      <c r="I184" t="s">
        <v>1045</v>
      </c>
      <c r="J184" t="s">
        <v>1046</v>
      </c>
      <c r="K184" t="s">
        <v>1047</v>
      </c>
    </row>
    <row r="185" spans="1:11" x14ac:dyDescent="0.55000000000000004">
      <c r="A185" t="s">
        <v>1048</v>
      </c>
      <c r="B185" t="s">
        <v>451</v>
      </c>
      <c r="C185" t="s">
        <v>458</v>
      </c>
      <c r="D185" t="s">
        <v>459</v>
      </c>
      <c r="F185" t="s">
        <v>1049</v>
      </c>
      <c r="I185" t="s">
        <v>1086</v>
      </c>
      <c r="J185" t="s">
        <v>1087</v>
      </c>
      <c r="K185" t="s">
        <v>1088</v>
      </c>
    </row>
    <row r="186" spans="1:11" x14ac:dyDescent="0.55000000000000004">
      <c r="A186" t="s">
        <v>1050</v>
      </c>
      <c r="B186" t="s">
        <v>896</v>
      </c>
      <c r="C186" t="s">
        <v>911</v>
      </c>
      <c r="D186" t="s">
        <v>912</v>
      </c>
      <c r="F186" t="s">
        <v>1051</v>
      </c>
      <c r="I186" t="s">
        <v>1052</v>
      </c>
      <c r="J186" t="s">
        <v>1053</v>
      </c>
      <c r="K186" t="s">
        <v>1054</v>
      </c>
    </row>
    <row r="187" spans="1:11" x14ac:dyDescent="0.55000000000000004">
      <c r="A187" t="s">
        <v>1055</v>
      </c>
      <c r="B187" t="s">
        <v>576</v>
      </c>
      <c r="C187" t="s">
        <v>704</v>
      </c>
      <c r="D187" t="s">
        <v>705</v>
      </c>
      <c r="F187" t="s">
        <v>1056</v>
      </c>
      <c r="G187" t="s">
        <v>1195</v>
      </c>
      <c r="H187" t="s">
        <v>1057</v>
      </c>
      <c r="I187" t="s">
        <v>1058</v>
      </c>
      <c r="J187" t="s">
        <v>1059</v>
      </c>
      <c r="K187" t="s">
        <v>1060</v>
      </c>
    </row>
    <row r="188" spans="1:11" x14ac:dyDescent="0.55000000000000004">
      <c r="A188" t="s">
        <v>1061</v>
      </c>
      <c r="B188" t="s">
        <v>340</v>
      </c>
      <c r="C188" t="s">
        <v>342</v>
      </c>
      <c r="D188" t="s">
        <v>343</v>
      </c>
      <c r="F188" t="s">
        <v>1062</v>
      </c>
      <c r="I188" t="s">
        <v>1078</v>
      </c>
      <c r="J188" t="s">
        <v>1079</v>
      </c>
      <c r="K188" t="s">
        <v>1080</v>
      </c>
    </row>
    <row r="189" spans="1:11" ht="18.75" customHeight="1" x14ac:dyDescent="0.55000000000000004">
      <c r="A189" t="s">
        <v>1063</v>
      </c>
      <c r="B189" t="s">
        <v>30</v>
      </c>
      <c r="C189" t="s">
        <v>40</v>
      </c>
      <c r="D189" t="s">
        <v>41</v>
      </c>
      <c r="F189" t="s">
        <v>1064</v>
      </c>
      <c r="G189" t="s">
        <v>1195</v>
      </c>
      <c r="I189" t="s">
        <v>1065</v>
      </c>
      <c r="J189" t="s">
        <v>1066</v>
      </c>
      <c r="K189" t="s">
        <v>1092</v>
      </c>
    </row>
    <row r="190" spans="1:11" ht="18.75" customHeight="1" x14ac:dyDescent="0.55000000000000004">
      <c r="A190" t="s">
        <v>1069</v>
      </c>
      <c r="B190" t="s">
        <v>30</v>
      </c>
      <c r="C190" t="s">
        <v>1067</v>
      </c>
      <c r="D190" t="s">
        <v>41</v>
      </c>
      <c r="F190" t="s">
        <v>1068</v>
      </c>
      <c r="I190" t="s">
        <v>1089</v>
      </c>
      <c r="J190" t="s">
        <v>1090</v>
      </c>
      <c r="K190" s="5" t="s">
        <v>1091</v>
      </c>
    </row>
    <row r="191" spans="1:11" ht="18.75" customHeight="1" x14ac:dyDescent="0.55000000000000004">
      <c r="A191" t="s">
        <v>1071</v>
      </c>
      <c r="B191" t="s">
        <v>576</v>
      </c>
      <c r="C191" t="s">
        <v>577</v>
      </c>
      <c r="D191" t="s">
        <v>578</v>
      </c>
      <c r="F191" t="s">
        <v>1070</v>
      </c>
      <c r="H191" t="s">
        <v>1083</v>
      </c>
      <c r="I191" t="s">
        <v>1082</v>
      </c>
      <c r="J191" t="s">
        <v>1084</v>
      </c>
      <c r="K191" t="s">
        <v>1085</v>
      </c>
    </row>
    <row r="192" spans="1:11" ht="18.75" customHeight="1" x14ac:dyDescent="0.55000000000000004">
      <c r="A192" t="s">
        <v>1074</v>
      </c>
      <c r="B192" t="s">
        <v>576</v>
      </c>
      <c r="C192" t="s">
        <v>1072</v>
      </c>
      <c r="D192" t="s">
        <v>578</v>
      </c>
      <c r="F192" t="s">
        <v>1073</v>
      </c>
      <c r="I192" t="s">
        <v>1077</v>
      </c>
      <c r="J192" t="s">
        <v>618</v>
      </c>
      <c r="K192" t="s">
        <v>619</v>
      </c>
    </row>
    <row r="193" ht="18.75" customHeight="1" x14ac:dyDescent="0.55000000000000004"/>
    <row r="194" ht="18.75" customHeight="1" x14ac:dyDescent="0.55000000000000004"/>
    <row r="195" ht="18.75" customHeight="1" x14ac:dyDescent="0.55000000000000004"/>
    <row r="196" ht="18.75" customHeight="1" x14ac:dyDescent="0.55000000000000004"/>
    <row r="197" ht="18.75" customHeight="1" x14ac:dyDescent="0.55000000000000004"/>
    <row r="198" ht="18.75" customHeight="1" x14ac:dyDescent="0.55000000000000004"/>
    <row r="199" ht="18.75" customHeight="1" x14ac:dyDescent="0.55000000000000004"/>
    <row r="200" ht="18.75" customHeight="1" x14ac:dyDescent="0.55000000000000004"/>
    <row r="201" ht="18.75" customHeight="1" x14ac:dyDescent="0.55000000000000004"/>
    <row r="202" ht="18.75" customHeight="1" x14ac:dyDescent="0.55000000000000004"/>
    <row r="203" ht="18.75" customHeight="1" x14ac:dyDescent="0.55000000000000004"/>
    <row r="204" ht="18.75" customHeight="1" x14ac:dyDescent="0.55000000000000004"/>
  </sheetData>
  <sheetProtection formatCells="0" formatColumns="0" formatRows="0" insertColumns="0" insertRows="0" insertHyperlinks="0" deleteColumns="0" deleteRows="0" sort="0" autoFilter="0" pivotTables="0"/>
  <phoneticPr fontId="4"/>
  <hyperlinks>
    <hyperlink ref="K190" r:id="rId1" xr:uid="{EA9C7F98-2A14-4934-A0C2-86DEEC230517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必読</vt:lpstr>
      <vt:lpstr>申込用紙１</vt:lpstr>
      <vt:lpstr>申込用紙２</vt:lpstr>
      <vt:lpstr>申込用紙　NEW</vt:lpstr>
      <vt:lpstr>リスト</vt:lpstr>
      <vt:lpstr>'申込用紙　NEW'!Print_Area</vt:lpstr>
      <vt:lpstr>申込用紙１!Print_Area</vt:lpstr>
      <vt:lpstr>申込用紙２!Print_Area</vt:lpstr>
      <vt:lpstr>必読!Print_Area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shogaku</dc:creator>
  <cp:lastModifiedBy>忠 藤岡</cp:lastModifiedBy>
  <cp:lastPrinted>2023-04-01T06:22:38Z</cp:lastPrinted>
  <dcterms:created xsi:type="dcterms:W3CDTF">2023-03-22T05:26:42Z</dcterms:created>
  <dcterms:modified xsi:type="dcterms:W3CDTF">2024-04-22T10:11:09Z</dcterms:modified>
</cp:coreProperties>
</file>